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9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2" l="1"/>
  <c r="M16" i="2"/>
  <c r="M17" i="2"/>
  <c r="M18" i="2"/>
  <c r="M14" i="2"/>
  <c r="M10" i="2"/>
  <c r="M11" i="2"/>
  <c r="M9" i="2"/>
  <c r="N17" i="2" l="1"/>
  <c r="N18" i="2"/>
  <c r="N16" i="2"/>
  <c r="N15" i="2"/>
  <c r="AL18" i="1"/>
  <c r="N14" i="2"/>
  <c r="N11" i="2"/>
  <c r="N10" i="2"/>
  <c r="N9" i="2"/>
  <c r="N8" i="2" s="1"/>
  <c r="AC7" i="2"/>
  <c r="AN18" i="1"/>
  <c r="AN17" i="1"/>
  <c r="AN16" i="1"/>
  <c r="AN15" i="1"/>
  <c r="AL7" i="1"/>
  <c r="AN14" i="1"/>
  <c r="AM12" i="1"/>
  <c r="AN11" i="1"/>
  <c r="AN10" i="1"/>
  <c r="AM7" i="1"/>
  <c r="N13" i="2" l="1"/>
  <c r="AC17" i="2" s="1"/>
  <c r="AC9" i="2"/>
  <c r="AC11" i="2"/>
  <c r="AC10" i="2"/>
  <c r="AC8" i="2"/>
  <c r="AL12" i="1"/>
  <c r="AN12" i="1" s="1"/>
  <c r="AN9" i="1"/>
  <c r="AN7" i="1"/>
  <c r="AC16" i="2" l="1"/>
  <c r="AC13" i="2"/>
  <c r="AC14" i="2"/>
  <c r="AC15" i="2"/>
  <c r="AC18" i="2"/>
  <c r="R13" i="2" l="1"/>
  <c r="S13" i="2"/>
  <c r="T13" i="2"/>
  <c r="U13" i="2"/>
  <c r="V13" i="2"/>
  <c r="W13" i="2"/>
  <c r="X13" i="2"/>
  <c r="Y13" i="2"/>
  <c r="Z13" i="2"/>
  <c r="AA13" i="2"/>
  <c r="R14" i="2"/>
  <c r="S14" i="2"/>
  <c r="T14" i="2"/>
  <c r="U14" i="2"/>
  <c r="V14" i="2"/>
  <c r="W14" i="2"/>
  <c r="X14" i="2"/>
  <c r="Y14" i="2"/>
  <c r="Z14" i="2"/>
  <c r="AA14" i="2"/>
  <c r="R15" i="2"/>
  <c r="S15" i="2"/>
  <c r="T15" i="2"/>
  <c r="U15" i="2"/>
  <c r="V15" i="2"/>
  <c r="W15" i="2"/>
  <c r="X15" i="2"/>
  <c r="Y15" i="2"/>
  <c r="Z15" i="2"/>
  <c r="AA15" i="2"/>
  <c r="R16" i="2"/>
  <c r="S16" i="2"/>
  <c r="T16" i="2"/>
  <c r="U16" i="2"/>
  <c r="V16" i="2"/>
  <c r="W16" i="2"/>
  <c r="X16" i="2"/>
  <c r="Y16" i="2"/>
  <c r="Z16" i="2"/>
  <c r="AA16" i="2"/>
  <c r="R17" i="2"/>
  <c r="S17" i="2"/>
  <c r="T17" i="2"/>
  <c r="U17" i="2"/>
  <c r="V17" i="2"/>
  <c r="W17" i="2"/>
  <c r="X17" i="2"/>
  <c r="Y17" i="2"/>
  <c r="Z17" i="2"/>
  <c r="AA17" i="2"/>
  <c r="R18" i="2"/>
  <c r="S18" i="2"/>
  <c r="T18" i="2"/>
  <c r="U18" i="2"/>
  <c r="V18" i="2"/>
  <c r="W18" i="2"/>
  <c r="X18" i="2"/>
  <c r="Y18" i="2"/>
  <c r="Z18" i="2"/>
  <c r="AA18" i="2"/>
  <c r="Q18" i="2"/>
  <c r="Q17" i="2"/>
  <c r="Q16" i="2"/>
  <c r="Q15" i="2"/>
  <c r="Q14" i="2"/>
  <c r="Q13" i="2"/>
  <c r="R8" i="2"/>
  <c r="S8" i="2"/>
  <c r="T8" i="2"/>
  <c r="U8" i="2"/>
  <c r="V8" i="2"/>
  <c r="W8" i="2"/>
  <c r="X8" i="2"/>
  <c r="Y8" i="2"/>
  <c r="Z8" i="2"/>
  <c r="AA8" i="2"/>
  <c r="R9" i="2"/>
  <c r="S9" i="2"/>
  <c r="T9" i="2"/>
  <c r="U9" i="2"/>
  <c r="V9" i="2"/>
  <c r="W9" i="2"/>
  <c r="X9" i="2"/>
  <c r="Y9" i="2"/>
  <c r="Z9" i="2"/>
  <c r="AA9" i="2"/>
  <c r="R10" i="2"/>
  <c r="S10" i="2"/>
  <c r="T10" i="2"/>
  <c r="U10" i="2"/>
  <c r="V10" i="2"/>
  <c r="W10" i="2"/>
  <c r="X10" i="2"/>
  <c r="Y10" i="2"/>
  <c r="Z10" i="2"/>
  <c r="AA10" i="2"/>
  <c r="R11" i="2"/>
  <c r="S11" i="2"/>
  <c r="T11" i="2"/>
  <c r="U11" i="2"/>
  <c r="V11" i="2"/>
  <c r="W11" i="2"/>
  <c r="X11" i="2"/>
  <c r="Y11" i="2"/>
  <c r="Z11" i="2"/>
  <c r="AA11" i="2"/>
  <c r="Q8" i="2"/>
  <c r="Q11" i="2"/>
  <c r="Q10" i="2"/>
  <c r="Q9" i="2"/>
  <c r="Q7" i="2"/>
  <c r="R7" i="2"/>
  <c r="S7" i="2"/>
  <c r="T7" i="2"/>
  <c r="U7" i="2"/>
  <c r="V7" i="2"/>
  <c r="W7" i="2"/>
  <c r="X7" i="2"/>
  <c r="Y7" i="2"/>
  <c r="Z7" i="2"/>
  <c r="AA7" i="2"/>
  <c r="AB7" i="2"/>
  <c r="C52" i="2"/>
  <c r="B55" i="2"/>
  <c r="C54" i="2" s="1"/>
  <c r="C53" i="2"/>
  <c r="C50" i="2"/>
  <c r="B46" i="2"/>
  <c r="C45" i="2" s="1"/>
  <c r="C43" i="2" l="1"/>
  <c r="C46" i="2" s="1"/>
  <c r="C44" i="2"/>
  <c r="C51" i="2"/>
  <c r="C55" i="2"/>
  <c r="M8" i="2" l="1"/>
  <c r="M13" i="2"/>
  <c r="AB17" i="2" l="1"/>
  <c r="AB13" i="2"/>
  <c r="AB16" i="2"/>
  <c r="AB14" i="2"/>
  <c r="AB15" i="2"/>
  <c r="AB18" i="2"/>
  <c r="AB9" i="2"/>
  <c r="AB10" i="2"/>
  <c r="AB11" i="2"/>
  <c r="AB8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B18" i="2"/>
  <c r="B10" i="2"/>
  <c r="B11" i="2"/>
  <c r="B14" i="2"/>
  <c r="B15" i="2"/>
  <c r="B16" i="2"/>
  <c r="B17" i="2"/>
  <c r="L9" i="2"/>
  <c r="K9" i="2"/>
  <c r="J9" i="2"/>
  <c r="I9" i="2"/>
  <c r="H9" i="2"/>
  <c r="G9" i="2"/>
  <c r="F9" i="2"/>
  <c r="E9" i="2"/>
  <c r="D9" i="2"/>
  <c r="C9" i="2"/>
  <c r="B9" i="2"/>
  <c r="AI12" i="1"/>
  <c r="B8" i="2" l="1"/>
  <c r="F13" i="2"/>
  <c r="E13" i="2"/>
  <c r="E8" i="2"/>
  <c r="C13" i="2"/>
  <c r="G8" i="2"/>
  <c r="I13" i="2"/>
  <c r="H8" i="2"/>
  <c r="B13" i="2"/>
  <c r="J8" i="2"/>
  <c r="C8" i="2"/>
  <c r="K8" i="2"/>
  <c r="D8" i="2"/>
  <c r="L8" i="2"/>
  <c r="L13" i="2"/>
  <c r="D13" i="2"/>
  <c r="K13" i="2"/>
  <c r="F8" i="2"/>
  <c r="J13" i="2"/>
  <c r="H13" i="2"/>
  <c r="I8" i="2"/>
  <c r="G13" i="2"/>
  <c r="AK18" i="1"/>
  <c r="AK17" i="1"/>
  <c r="AK16" i="1"/>
  <c r="AK15" i="1"/>
  <c r="AK14" i="1"/>
  <c r="AJ12" i="1"/>
  <c r="AK11" i="1"/>
  <c r="AK10" i="1"/>
  <c r="AK9" i="1"/>
  <c r="AJ7" i="1"/>
  <c r="AI7" i="1"/>
  <c r="AK7" i="1" l="1"/>
  <c r="AK12" i="1"/>
  <c r="AH18" i="1"/>
  <c r="AH17" i="1"/>
  <c r="AH16" i="1"/>
  <c r="AH15" i="1"/>
  <c r="AH14" i="1"/>
  <c r="AG12" i="1"/>
  <c r="AF12" i="1"/>
  <c r="AH11" i="1"/>
  <c r="AH10" i="1"/>
  <c r="AH9" i="1"/>
  <c r="AG7" i="1"/>
  <c r="AF7" i="1"/>
  <c r="AH12" i="1" l="1"/>
  <c r="AH7" i="1"/>
  <c r="AE18" i="1"/>
  <c r="AE17" i="1"/>
  <c r="AE16" i="1"/>
  <c r="AE15" i="1"/>
  <c r="AE14" i="1"/>
  <c r="AD12" i="1"/>
  <c r="AC12" i="1"/>
  <c r="AE11" i="1"/>
  <c r="AE10" i="1"/>
  <c r="AE9" i="1"/>
  <c r="AD7" i="1"/>
  <c r="AC7" i="1"/>
  <c r="AE7" i="1" l="1"/>
  <c r="AE12" i="1"/>
  <c r="Z12" i="1"/>
  <c r="AB17" i="1"/>
  <c r="AB16" i="1"/>
  <c r="AB15" i="1"/>
  <c r="AB14" i="1"/>
  <c r="AA12" i="1"/>
  <c r="AB11" i="1"/>
  <c r="AB10" i="1"/>
  <c r="AB9" i="1"/>
  <c r="AA7" i="1"/>
  <c r="Z7" i="1"/>
  <c r="AB7" i="1" l="1"/>
  <c r="AB12" i="1"/>
  <c r="AB18" i="1"/>
  <c r="X18" i="1"/>
  <c r="Y18" i="1" s="1"/>
  <c r="W18" i="1"/>
  <c r="U18" i="1"/>
  <c r="U12" i="1" s="1"/>
  <c r="T18" i="1"/>
  <c r="T12" i="1" s="1"/>
  <c r="R18" i="1"/>
  <c r="R12" i="1" s="1"/>
  <c r="R9" i="1"/>
  <c r="R7" i="1" s="1"/>
  <c r="Q18" i="1"/>
  <c r="Q12" i="1" s="1"/>
  <c r="Y17" i="1"/>
  <c r="Y16" i="1"/>
  <c r="Y15" i="1"/>
  <c r="Y14" i="1"/>
  <c r="Y11" i="1"/>
  <c r="Y10" i="1"/>
  <c r="Y9" i="1"/>
  <c r="V17" i="1"/>
  <c r="V16" i="1"/>
  <c r="V15" i="1"/>
  <c r="V14" i="1"/>
  <c r="V11" i="1"/>
  <c r="V10" i="1"/>
  <c r="V9" i="1"/>
  <c r="S17" i="1"/>
  <c r="S16" i="1"/>
  <c r="S15" i="1"/>
  <c r="S14" i="1"/>
  <c r="S11" i="1"/>
  <c r="S10" i="1"/>
  <c r="S9" i="1"/>
  <c r="P18" i="1"/>
  <c r="P17" i="1"/>
  <c r="P16" i="1"/>
  <c r="P15" i="1"/>
  <c r="P14" i="1"/>
  <c r="P11" i="1"/>
  <c r="P9" i="1"/>
  <c r="M18" i="1"/>
  <c r="M17" i="1"/>
  <c r="M16" i="1"/>
  <c r="M15" i="1"/>
  <c r="M14" i="1"/>
  <c r="M11" i="1"/>
  <c r="M10" i="1"/>
  <c r="M9" i="1"/>
  <c r="J18" i="1"/>
  <c r="J17" i="1"/>
  <c r="J16" i="1"/>
  <c r="J15" i="1"/>
  <c r="J14" i="1"/>
  <c r="J11" i="1"/>
  <c r="J9" i="1"/>
  <c r="G18" i="1"/>
  <c r="G16" i="1"/>
  <c r="G14" i="1"/>
  <c r="G9" i="1"/>
  <c r="X7" i="1"/>
  <c r="W7" i="1"/>
  <c r="U7" i="1"/>
  <c r="T7" i="1"/>
  <c r="Q7" i="1"/>
  <c r="O7" i="1"/>
  <c r="L7" i="1"/>
  <c r="K7" i="1"/>
  <c r="I7" i="1"/>
  <c r="F7" i="1"/>
  <c r="D18" i="1"/>
  <c r="D17" i="1"/>
  <c r="D16" i="1"/>
  <c r="D15" i="1"/>
  <c r="D14" i="1"/>
  <c r="D11" i="1"/>
  <c r="D10" i="1"/>
  <c r="D9" i="1"/>
  <c r="B7" i="1"/>
  <c r="X12" i="1"/>
  <c r="W12" i="1"/>
  <c r="C12" i="1"/>
  <c r="F12" i="1"/>
  <c r="H12" i="1"/>
  <c r="I12" i="1"/>
  <c r="J12" i="1" s="1"/>
  <c r="K12" i="1"/>
  <c r="L12" i="1"/>
  <c r="M12" i="1" s="1"/>
  <c r="N12" i="1"/>
  <c r="O12" i="1"/>
  <c r="B12" i="1"/>
  <c r="E17" i="1"/>
  <c r="G17" i="1" s="1"/>
  <c r="E15" i="1"/>
  <c r="G15" i="1" s="1"/>
  <c r="E11" i="1"/>
  <c r="N10" i="1"/>
  <c r="N7" i="1" s="1"/>
  <c r="H10" i="1"/>
  <c r="H7" i="1" s="1"/>
  <c r="E10" i="1"/>
  <c r="G10" i="1" s="1"/>
  <c r="C7" i="1"/>
  <c r="V18" i="1" l="1"/>
  <c r="P12" i="1"/>
  <c r="S7" i="1"/>
  <c r="S18" i="1"/>
  <c r="J10" i="1"/>
  <c r="E7" i="1"/>
  <c r="D12" i="1"/>
  <c r="G7" i="1"/>
  <c r="J7" i="1"/>
  <c r="G11" i="1"/>
  <c r="P10" i="1"/>
  <c r="M7" i="1"/>
  <c r="P7" i="1"/>
  <c r="Y12" i="1"/>
  <c r="Y7" i="1"/>
  <c r="V12" i="1"/>
  <c r="V7" i="1"/>
  <c r="S12" i="1"/>
  <c r="E12" i="1"/>
  <c r="G12" i="1" s="1"/>
  <c r="D7" i="1"/>
</calcChain>
</file>

<file path=xl/sharedStrings.xml><?xml version="1.0" encoding="utf-8"?>
<sst xmlns="http://schemas.openxmlformats.org/spreadsheetml/2006/main" count="106" uniqueCount="39">
  <si>
    <t>FSDKSH</t>
  </si>
  <si>
    <t>BUXHETI PLAN E FAKT (ARKETIME PAGESA) NE VITE</t>
  </si>
  <si>
    <t xml:space="preserve">Plan </t>
  </si>
  <si>
    <t>%</t>
  </si>
  <si>
    <t>nga te cilat:</t>
  </si>
  <si>
    <t>buxheti I shtetit</t>
  </si>
  <si>
    <t>kontribute te sigurimeve shendetesore</t>
  </si>
  <si>
    <t>te ardhura te tjera</t>
  </si>
  <si>
    <t>shpenzime administrative</t>
  </si>
  <si>
    <t>investime</t>
  </si>
  <si>
    <t>struktura e buxhetit (ne milione leke)</t>
  </si>
  <si>
    <t xml:space="preserve">rimbursimi I barnave dhe pajisjeve </t>
  </si>
  <si>
    <t>financimi I sherbimit paresor</t>
  </si>
  <si>
    <t>financimi I sherbimit spitalor</t>
  </si>
  <si>
    <t>Fakt</t>
  </si>
  <si>
    <t>Te ardhurat</t>
  </si>
  <si>
    <t>Shpenzimet</t>
  </si>
  <si>
    <t>Buxheti ne vite</t>
  </si>
  <si>
    <t>kontribute</t>
  </si>
  <si>
    <t>te tjera</t>
  </si>
  <si>
    <t>rimbursimi I barnave e pajisjeve</t>
  </si>
  <si>
    <t>viti 2013</t>
  </si>
  <si>
    <t>viti 2014</t>
  </si>
  <si>
    <t>viti 2015</t>
  </si>
  <si>
    <t>viti 2016</t>
  </si>
  <si>
    <t>viti 2017</t>
  </si>
  <si>
    <t>viti 2018</t>
  </si>
  <si>
    <t>viti 2019</t>
  </si>
  <si>
    <t>viti 2020</t>
  </si>
  <si>
    <t>viti 2021</t>
  </si>
  <si>
    <t>viti 2022</t>
  </si>
  <si>
    <t>viti 2023</t>
  </si>
  <si>
    <t>Të ardhurat 2024</t>
  </si>
  <si>
    <t>milionë lekë</t>
  </si>
  <si>
    <t>Shpenzimet 2024</t>
  </si>
  <si>
    <t>Total</t>
  </si>
  <si>
    <t>ne milionë lekë</t>
  </si>
  <si>
    <t>viti 2024</t>
  </si>
  <si>
    <t>viti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</si>
</sst>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3" fontId="4" fillId="0" borderId="0" xfId="0" applyNumberFormat="1" applyFont="1"/>
    <xf numFmtId="3" fontId="5" fillId="0" borderId="0" xfId="0" applyNumberFormat="1" applyFont="1"/>
    <xf numFmtId="0" fontId="4" fillId="0" borderId="0" xfId="0" applyFont="1"/>
    <xf numFmtId="3" fontId="6" fillId="0" borderId="0" xfId="0" applyNumberFormat="1" applyFont="1"/>
    <xf numFmtId="0" fontId="5" fillId="0" borderId="0" xfId="0" applyFont="1"/>
    <xf numFmtId="0" fontId="7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1" fontId="11" fillId="0" borderId="0" xfId="0" applyNumberFormat="1" applyFont="1"/>
    <xf numFmtId="10" fontId="11" fillId="0" borderId="0" xfId="2" applyNumberFormat="1" applyFont="1"/>
    <xf numFmtId="3" fontId="6" fillId="0" borderId="4" xfId="0" applyNumberFormat="1" applyFont="1" applyBorder="1"/>
    <xf numFmtId="3" fontId="6" fillId="0" borderId="5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9" fontId="4" fillId="0" borderId="6" xfId="2" applyFont="1" applyBorder="1"/>
    <xf numFmtId="9" fontId="4" fillId="0" borderId="9" xfId="2" applyFont="1" applyBorder="1"/>
    <xf numFmtId="3" fontId="6" fillId="0" borderId="13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6" fillId="0" borderId="17" xfId="0" applyNumberFormat="1" applyFont="1" applyBorder="1"/>
    <xf numFmtId="3" fontId="6" fillId="0" borderId="18" xfId="0" applyNumberFormat="1" applyFont="1" applyBorder="1"/>
    <xf numFmtId="3" fontId="6" fillId="0" borderId="19" xfId="0" applyNumberFormat="1" applyFont="1" applyBorder="1"/>
    <xf numFmtId="3" fontId="4" fillId="0" borderId="20" xfId="0" applyNumberFormat="1" applyFont="1" applyBorder="1"/>
    <xf numFmtId="3" fontId="8" fillId="0" borderId="21" xfId="0" applyNumberFormat="1" applyFont="1" applyBorder="1"/>
    <xf numFmtId="3" fontId="8" fillId="0" borderId="22" xfId="0" applyNumberFormat="1" applyFont="1" applyBorder="1"/>
    <xf numFmtId="3" fontId="8" fillId="0" borderId="23" xfId="0" applyNumberFormat="1" applyFont="1" applyBorder="1"/>
    <xf numFmtId="9" fontId="9" fillId="0" borderId="24" xfId="2" applyFont="1" applyBorder="1"/>
    <xf numFmtId="3" fontId="6" fillId="0" borderId="13" xfId="0" applyNumberFormat="1" applyFont="1" applyBorder="1"/>
    <xf numFmtId="3" fontId="6" fillId="0" borderId="14" xfId="0" applyNumberFormat="1" applyFont="1" applyBorder="1"/>
    <xf numFmtId="3" fontId="6" fillId="0" borderId="15" xfId="0" applyNumberFormat="1" applyFont="1" applyBorder="1"/>
    <xf numFmtId="9" fontId="4" fillId="0" borderId="16" xfId="2" applyFont="1" applyBorder="1"/>
    <xf numFmtId="9" fontId="4" fillId="0" borderId="20" xfId="2" applyFont="1" applyBorder="1"/>
    <xf numFmtId="9" fontId="8" fillId="0" borderId="24" xfId="2" applyFont="1" applyBorder="1"/>
    <xf numFmtId="164" fontId="11" fillId="0" borderId="0" xfId="1" applyFont="1"/>
    <xf numFmtId="165" fontId="0" fillId="0" borderId="0" xfId="1" applyNumberFormat="1" applyFont="1"/>
    <xf numFmtId="165" fontId="4" fillId="0" borderId="0" xfId="1" applyNumberFormat="1" applyFont="1"/>
    <xf numFmtId="165" fontId="11" fillId="0" borderId="0" xfId="1" applyNumberFormat="1" applyFont="1"/>
    <xf numFmtId="3" fontId="6" fillId="0" borderId="15" xfId="0" applyNumberFormat="1" applyFont="1" applyBorder="1" applyAlignment="1">
      <alignment horizontal="center" wrapText="1"/>
    </xf>
    <xf numFmtId="0" fontId="12" fillId="0" borderId="0" xfId="0" applyFont="1"/>
    <xf numFmtId="166" fontId="0" fillId="0" borderId="0" xfId="2" applyNumberFormat="1" applyFont="1"/>
    <xf numFmtId="0" fontId="14" fillId="0" borderId="0" xfId="0" applyFont="1" applyAlignment="1">
      <alignment horizontal="center" vertical="center"/>
    </xf>
    <xf numFmtId="3" fontId="12" fillId="0" borderId="0" xfId="0" applyNumberFormat="1" applyFont="1"/>
    <xf numFmtId="166" fontId="12" fillId="0" borderId="0" xfId="2" applyNumberFormat="1" applyFont="1"/>
    <xf numFmtId="3" fontId="0" fillId="0" borderId="0" xfId="1" applyNumberFormat="1" applyFont="1"/>
    <xf numFmtId="0" fontId="15" fillId="0" borderId="0" xfId="0" applyFont="1"/>
    <xf numFmtId="3" fontId="12" fillId="0" borderId="0" xfId="0" applyNumberFormat="1" applyFont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Të ardhurat në vite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74447191462541E-2"/>
          <c:y val="0.14327680783016092"/>
          <c:w val="0.91047638834063949"/>
          <c:h val="0.6253440247254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Sheet2!$A$9</c:f>
              <c:strCache>
                <c:ptCount val="1"/>
                <c:pt idx="0">
                  <c:v>buxheti I shtetit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Sheet2!$B$7:$M$7</c:f>
              <c:strCache>
                <c:ptCount val="12"/>
                <c:pt idx="0">
                  <c:v>viti 2013</c:v>
                </c:pt>
                <c:pt idx="1">
                  <c:v>viti 2014</c:v>
                </c:pt>
                <c:pt idx="2">
                  <c:v>viti 2015</c:v>
                </c:pt>
                <c:pt idx="3">
                  <c:v>viti 2016</c:v>
                </c:pt>
                <c:pt idx="4">
                  <c:v>viti 2017</c:v>
                </c:pt>
                <c:pt idx="5">
                  <c:v>viti 2018</c:v>
                </c:pt>
                <c:pt idx="6">
                  <c:v>viti 2019</c:v>
                </c:pt>
                <c:pt idx="7">
                  <c:v>viti 2020</c:v>
                </c:pt>
                <c:pt idx="8">
                  <c:v>viti 2021</c:v>
                </c:pt>
                <c:pt idx="9">
                  <c:v>viti 2022</c:v>
                </c:pt>
                <c:pt idx="10">
                  <c:v>viti 2023</c:v>
                </c:pt>
                <c:pt idx="11">
                  <c:v>viti 2024</c:v>
                </c:pt>
              </c:strCache>
            </c:strRef>
          </c:cat>
          <c:val>
            <c:numRef>
              <c:f>Sheet2!$B$9:$M$9</c:f>
              <c:numCache>
                <c:formatCode>#,##0</c:formatCode>
                <c:ptCount val="12"/>
                <c:pt idx="0">
                  <c:v>23202.31740503</c:v>
                </c:pt>
                <c:pt idx="1">
                  <c:v>24351.519</c:v>
                </c:pt>
                <c:pt idx="2">
                  <c:v>25192.733181</c:v>
                </c:pt>
                <c:pt idx="3">
                  <c:v>24968.981</c:v>
                </c:pt>
                <c:pt idx="4">
                  <c:v>25868.787000000004</c:v>
                </c:pt>
                <c:pt idx="5">
                  <c:v>27795.605</c:v>
                </c:pt>
                <c:pt idx="6">
                  <c:v>28523.881000000001</c:v>
                </c:pt>
                <c:pt idx="7">
                  <c:v>30126.964</c:v>
                </c:pt>
                <c:pt idx="8">
                  <c:v>34912.742010959999</c:v>
                </c:pt>
                <c:pt idx="9">
                  <c:v>36637.97</c:v>
                </c:pt>
                <c:pt idx="10">
                  <c:v>37042.951941009997</c:v>
                </c:pt>
                <c:pt idx="11">
                  <c:v>38417.882216739999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8-4167-92BC-98E369291D32}"/>
            </c:ext>
          </c:extLst>
        </c:ser>
        <c:ser>
          <c:idx val="1"/>
          <c:order val="1"/>
          <c:tx>
            <c:strRef>
              <c:f>Sheet2!$A$10</c:f>
              <c:strCache>
                <c:ptCount val="1"/>
                <c:pt idx="0">
                  <c:v>kontribute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Sheet2!$B$7:$M$7</c:f>
              <c:strCache>
                <c:ptCount val="12"/>
                <c:pt idx="0">
                  <c:v>viti 2013</c:v>
                </c:pt>
                <c:pt idx="1">
                  <c:v>viti 2014</c:v>
                </c:pt>
                <c:pt idx="2">
                  <c:v>viti 2015</c:v>
                </c:pt>
                <c:pt idx="3">
                  <c:v>viti 2016</c:v>
                </c:pt>
                <c:pt idx="4">
                  <c:v>viti 2017</c:v>
                </c:pt>
                <c:pt idx="5">
                  <c:v>viti 2018</c:v>
                </c:pt>
                <c:pt idx="6">
                  <c:v>viti 2019</c:v>
                </c:pt>
                <c:pt idx="7">
                  <c:v>viti 2020</c:v>
                </c:pt>
                <c:pt idx="8">
                  <c:v>viti 2021</c:v>
                </c:pt>
                <c:pt idx="9">
                  <c:v>viti 2022</c:v>
                </c:pt>
                <c:pt idx="10">
                  <c:v>viti 2023</c:v>
                </c:pt>
                <c:pt idx="11">
                  <c:v>viti 2024</c:v>
                </c:pt>
              </c:strCache>
            </c:strRef>
          </c:cat>
          <c:val>
            <c:numRef>
              <c:f>Sheet2!$B$10:$M$10</c:f>
              <c:numCache>
                <c:formatCode>#,##0</c:formatCode>
                <c:ptCount val="12"/>
                <c:pt idx="0">
                  <c:v>7294.00567133</c:v>
                </c:pt>
                <c:pt idx="1">
                  <c:v>8008.1329999999998</c:v>
                </c:pt>
                <c:pt idx="2">
                  <c:v>8701.9110000000001</c:v>
                </c:pt>
                <c:pt idx="3">
                  <c:v>10699.331</c:v>
                </c:pt>
                <c:pt idx="4">
                  <c:v>12267.623862</c:v>
                </c:pt>
                <c:pt idx="5">
                  <c:v>12250.36</c:v>
                </c:pt>
                <c:pt idx="6">
                  <c:v>12284.089</c:v>
                </c:pt>
                <c:pt idx="7">
                  <c:v>13664.852999999999</c:v>
                </c:pt>
                <c:pt idx="8">
                  <c:v>14616.1427162</c:v>
                </c:pt>
                <c:pt idx="9">
                  <c:v>15691.566999999999</c:v>
                </c:pt>
                <c:pt idx="10">
                  <c:v>18946.373997800001</c:v>
                </c:pt>
                <c:pt idx="11">
                  <c:v>21505.774335599999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8-4167-92BC-98E369291D32}"/>
            </c:ext>
          </c:extLst>
        </c:ser>
        <c:ser>
          <c:idx val="2"/>
          <c:order val="2"/>
          <c:tx>
            <c:strRef>
              <c:f>Sheet2!$A$11</c:f>
              <c:strCache>
                <c:ptCount val="1"/>
                <c:pt idx="0">
                  <c:v>te tjera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Sheet2!$B$7:$M$7</c:f>
              <c:strCache>
                <c:ptCount val="12"/>
                <c:pt idx="0">
                  <c:v>viti 2013</c:v>
                </c:pt>
                <c:pt idx="1">
                  <c:v>viti 2014</c:v>
                </c:pt>
                <c:pt idx="2">
                  <c:v>viti 2015</c:v>
                </c:pt>
                <c:pt idx="3">
                  <c:v>viti 2016</c:v>
                </c:pt>
                <c:pt idx="4">
                  <c:v>viti 2017</c:v>
                </c:pt>
                <c:pt idx="5">
                  <c:v>viti 2018</c:v>
                </c:pt>
                <c:pt idx="6">
                  <c:v>viti 2019</c:v>
                </c:pt>
                <c:pt idx="7">
                  <c:v>viti 2020</c:v>
                </c:pt>
                <c:pt idx="8">
                  <c:v>viti 2021</c:v>
                </c:pt>
                <c:pt idx="9">
                  <c:v>viti 2022</c:v>
                </c:pt>
                <c:pt idx="10">
                  <c:v>viti 2023</c:v>
                </c:pt>
                <c:pt idx="11">
                  <c:v>viti 2024</c:v>
                </c:pt>
              </c:strCache>
            </c:strRef>
          </c:cat>
          <c:val>
            <c:numRef>
              <c:f>Sheet2!$B$11:$M$11</c:f>
              <c:numCache>
                <c:formatCode>#,##0</c:formatCode>
                <c:ptCount val="12"/>
                <c:pt idx="0">
                  <c:v>115.37220500999997</c:v>
                </c:pt>
                <c:pt idx="1">
                  <c:v>135.05000000000001</c:v>
                </c:pt>
                <c:pt idx="2">
                  <c:v>155.74799999999999</c:v>
                </c:pt>
                <c:pt idx="3">
                  <c:v>254.155</c:v>
                </c:pt>
                <c:pt idx="4">
                  <c:v>91.706028599999996</c:v>
                </c:pt>
                <c:pt idx="5">
                  <c:v>60.392000000000003</c:v>
                </c:pt>
                <c:pt idx="6">
                  <c:v>125.44</c:v>
                </c:pt>
                <c:pt idx="7">
                  <c:v>67.638999999999996</c:v>
                </c:pt>
                <c:pt idx="8">
                  <c:v>87.293837629999999</c:v>
                </c:pt>
                <c:pt idx="9">
                  <c:v>125.99848256</c:v>
                </c:pt>
                <c:pt idx="10">
                  <c:v>98.370148220000004</c:v>
                </c:pt>
                <c:pt idx="11">
                  <c:v>342.18315860999996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E8-4167-92BC-98E369291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28527"/>
        <c:axId val="138932847"/>
      </c:barChart>
      <c:catAx>
        <c:axId val="13892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32847"/>
        <c:crosses val="autoZero"/>
        <c:auto val="1"/>
        <c:lblAlgn val="ctr"/>
        <c:lblOffset val="100"/>
        <c:noMultiLvlLbl val="0"/>
      </c:catAx>
      <c:valAx>
        <c:axId val="13893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2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Shpenzimet në vite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313585300894585E-2"/>
          <c:y val="0.16540152658495455"/>
          <c:w val="0.91029888575138751"/>
          <c:h val="0.57263187490402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Sheet2!$A$14</c:f>
              <c:strCache>
                <c:ptCount val="1"/>
                <c:pt idx="0">
                  <c:v>rimbursimi I barnave e pajisjeve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Sheet2!$B$7:$M$7</c:f>
              <c:strCache>
                <c:ptCount val="12"/>
                <c:pt idx="0">
                  <c:v>viti 2013</c:v>
                </c:pt>
                <c:pt idx="1">
                  <c:v>viti 2014</c:v>
                </c:pt>
                <c:pt idx="2">
                  <c:v>viti 2015</c:v>
                </c:pt>
                <c:pt idx="3">
                  <c:v>viti 2016</c:v>
                </c:pt>
                <c:pt idx="4">
                  <c:v>viti 2017</c:v>
                </c:pt>
                <c:pt idx="5">
                  <c:v>viti 2018</c:v>
                </c:pt>
                <c:pt idx="6">
                  <c:v>viti 2019</c:v>
                </c:pt>
                <c:pt idx="7">
                  <c:v>viti 2020</c:v>
                </c:pt>
                <c:pt idx="8">
                  <c:v>viti 2021</c:v>
                </c:pt>
                <c:pt idx="9">
                  <c:v>viti 2022</c:v>
                </c:pt>
                <c:pt idx="10">
                  <c:v>viti 2023</c:v>
                </c:pt>
                <c:pt idx="11">
                  <c:v>viti 2024</c:v>
                </c:pt>
              </c:strCache>
            </c:strRef>
          </c:cat>
          <c:val>
            <c:numRef>
              <c:f>Sheet2!$B$14:$M$14</c:f>
              <c:numCache>
                <c:formatCode>#,##0</c:formatCode>
                <c:ptCount val="12"/>
                <c:pt idx="0">
                  <c:v>8420.3333300499999</c:v>
                </c:pt>
                <c:pt idx="1">
                  <c:v>8251.4060000000009</c:v>
                </c:pt>
                <c:pt idx="2">
                  <c:v>7702.5169999999998</c:v>
                </c:pt>
                <c:pt idx="3">
                  <c:v>8671.18</c:v>
                </c:pt>
                <c:pt idx="4">
                  <c:v>10088.319</c:v>
                </c:pt>
                <c:pt idx="5">
                  <c:v>10427.102999999999</c:v>
                </c:pt>
                <c:pt idx="6">
                  <c:v>11007.189</c:v>
                </c:pt>
                <c:pt idx="7">
                  <c:v>11085.203</c:v>
                </c:pt>
                <c:pt idx="8">
                  <c:v>10624.247833859999</c:v>
                </c:pt>
                <c:pt idx="9">
                  <c:v>11808.231</c:v>
                </c:pt>
                <c:pt idx="10">
                  <c:v>12109.3810319652</c:v>
                </c:pt>
                <c:pt idx="11">
                  <c:v>12136.250408340004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A-41F9-96D5-1DE89D233703}"/>
            </c:ext>
          </c:extLst>
        </c:ser>
        <c:ser>
          <c:idx val="1"/>
          <c:order val="1"/>
          <c:tx>
            <c:strRef>
              <c:f>Sheet2!$A$15</c:f>
              <c:strCache>
                <c:ptCount val="1"/>
                <c:pt idx="0">
                  <c:v>financimi I sherbimit paresor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Sheet2!$B$7:$M$7</c:f>
              <c:strCache>
                <c:ptCount val="12"/>
                <c:pt idx="0">
                  <c:v>viti 2013</c:v>
                </c:pt>
                <c:pt idx="1">
                  <c:v>viti 2014</c:v>
                </c:pt>
                <c:pt idx="2">
                  <c:v>viti 2015</c:v>
                </c:pt>
                <c:pt idx="3">
                  <c:v>viti 2016</c:v>
                </c:pt>
                <c:pt idx="4">
                  <c:v>viti 2017</c:v>
                </c:pt>
                <c:pt idx="5">
                  <c:v>viti 2018</c:v>
                </c:pt>
                <c:pt idx="6">
                  <c:v>viti 2019</c:v>
                </c:pt>
                <c:pt idx="7">
                  <c:v>viti 2020</c:v>
                </c:pt>
                <c:pt idx="8">
                  <c:v>viti 2021</c:v>
                </c:pt>
                <c:pt idx="9">
                  <c:v>viti 2022</c:v>
                </c:pt>
                <c:pt idx="10">
                  <c:v>viti 2023</c:v>
                </c:pt>
                <c:pt idx="11">
                  <c:v>viti 2024</c:v>
                </c:pt>
              </c:strCache>
            </c:strRef>
          </c:cat>
          <c:val>
            <c:numRef>
              <c:f>Sheet2!$B$15:$M$15</c:f>
              <c:numCache>
                <c:formatCode>#,##0</c:formatCode>
                <c:ptCount val="12"/>
                <c:pt idx="0">
                  <c:v>6524.9447203</c:v>
                </c:pt>
                <c:pt idx="1">
                  <c:v>6686.5039999999999</c:v>
                </c:pt>
                <c:pt idx="2">
                  <c:v>6777.5479999999998</c:v>
                </c:pt>
                <c:pt idx="3">
                  <c:v>7636.2820000000002</c:v>
                </c:pt>
                <c:pt idx="4">
                  <c:v>8021.1909999999998</c:v>
                </c:pt>
                <c:pt idx="5">
                  <c:v>7846.4859999999999</c:v>
                </c:pt>
                <c:pt idx="6">
                  <c:v>7761.4359999999997</c:v>
                </c:pt>
                <c:pt idx="7">
                  <c:v>7418.79</c:v>
                </c:pt>
                <c:pt idx="8">
                  <c:v>9750.1202651999993</c:v>
                </c:pt>
                <c:pt idx="9">
                  <c:v>10397.758</c:v>
                </c:pt>
                <c:pt idx="10">
                  <c:v>11345.669466400001</c:v>
                </c:pt>
                <c:pt idx="11">
                  <c:v>12352.000214399999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A-41F9-96D5-1DE89D233703}"/>
            </c:ext>
          </c:extLst>
        </c:ser>
        <c:ser>
          <c:idx val="2"/>
          <c:order val="2"/>
          <c:tx>
            <c:strRef>
              <c:f>Sheet2!$A$16</c:f>
              <c:strCache>
                <c:ptCount val="1"/>
                <c:pt idx="0">
                  <c:v>shpenzime administrative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Sheet2!$B$7:$M$7</c:f>
              <c:strCache>
                <c:ptCount val="12"/>
                <c:pt idx="0">
                  <c:v>viti 2013</c:v>
                </c:pt>
                <c:pt idx="1">
                  <c:v>viti 2014</c:v>
                </c:pt>
                <c:pt idx="2">
                  <c:v>viti 2015</c:v>
                </c:pt>
                <c:pt idx="3">
                  <c:v>viti 2016</c:v>
                </c:pt>
                <c:pt idx="4">
                  <c:v>viti 2017</c:v>
                </c:pt>
                <c:pt idx="5">
                  <c:v>viti 2018</c:v>
                </c:pt>
                <c:pt idx="6">
                  <c:v>viti 2019</c:v>
                </c:pt>
                <c:pt idx="7">
                  <c:v>viti 2020</c:v>
                </c:pt>
                <c:pt idx="8">
                  <c:v>viti 2021</c:v>
                </c:pt>
                <c:pt idx="9">
                  <c:v>viti 2022</c:v>
                </c:pt>
                <c:pt idx="10">
                  <c:v>viti 2023</c:v>
                </c:pt>
                <c:pt idx="11">
                  <c:v>viti 2024</c:v>
                </c:pt>
              </c:strCache>
            </c:strRef>
          </c:cat>
          <c:val>
            <c:numRef>
              <c:f>Sheet2!$B$16:$M$16</c:f>
              <c:numCache>
                <c:formatCode>#,##0</c:formatCode>
                <c:ptCount val="12"/>
                <c:pt idx="0">
                  <c:v>645.10907599000006</c:v>
                </c:pt>
                <c:pt idx="1">
                  <c:v>702.64599999999996</c:v>
                </c:pt>
                <c:pt idx="2">
                  <c:v>718.38599999999997</c:v>
                </c:pt>
                <c:pt idx="3">
                  <c:v>787.45299999999997</c:v>
                </c:pt>
                <c:pt idx="4">
                  <c:v>865.697</c:v>
                </c:pt>
                <c:pt idx="5">
                  <c:v>758.46500000000003</c:v>
                </c:pt>
                <c:pt idx="6">
                  <c:v>684.39499999999998</c:v>
                </c:pt>
                <c:pt idx="7">
                  <c:v>803.73900000000003</c:v>
                </c:pt>
                <c:pt idx="8">
                  <c:v>858.85991541999999</c:v>
                </c:pt>
                <c:pt idx="9">
                  <c:v>882.46100000000001</c:v>
                </c:pt>
                <c:pt idx="10">
                  <c:v>1062.29390728</c:v>
                </c:pt>
                <c:pt idx="11">
                  <c:v>1057.3493125900002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A-41F9-96D5-1DE89D233703}"/>
            </c:ext>
          </c:extLst>
        </c:ser>
        <c:ser>
          <c:idx val="3"/>
          <c:order val="3"/>
          <c:tx>
            <c:strRef>
              <c:f>Sheet2!$A$17</c:f>
              <c:strCache>
                <c:ptCount val="1"/>
                <c:pt idx="0">
                  <c:v>investime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Sheet2!$B$7:$M$7</c:f>
              <c:strCache>
                <c:ptCount val="12"/>
                <c:pt idx="0">
                  <c:v>viti 2013</c:v>
                </c:pt>
                <c:pt idx="1">
                  <c:v>viti 2014</c:v>
                </c:pt>
                <c:pt idx="2">
                  <c:v>viti 2015</c:v>
                </c:pt>
                <c:pt idx="3">
                  <c:v>viti 2016</c:v>
                </c:pt>
                <c:pt idx="4">
                  <c:v>viti 2017</c:v>
                </c:pt>
                <c:pt idx="5">
                  <c:v>viti 2018</c:v>
                </c:pt>
                <c:pt idx="6">
                  <c:v>viti 2019</c:v>
                </c:pt>
                <c:pt idx="7">
                  <c:v>viti 2020</c:v>
                </c:pt>
                <c:pt idx="8">
                  <c:v>viti 2021</c:v>
                </c:pt>
                <c:pt idx="9">
                  <c:v>viti 2022</c:v>
                </c:pt>
                <c:pt idx="10">
                  <c:v>viti 2023</c:v>
                </c:pt>
                <c:pt idx="11">
                  <c:v>viti 2024</c:v>
                </c:pt>
              </c:strCache>
            </c:strRef>
          </c:cat>
          <c:val>
            <c:numRef>
              <c:f>Sheet2!$B$17:$M$17</c:f>
              <c:numCache>
                <c:formatCode>#,##0</c:formatCode>
                <c:ptCount val="12"/>
                <c:pt idx="0">
                  <c:v>6.389495000000001</c:v>
                </c:pt>
                <c:pt idx="1">
                  <c:v>106.73</c:v>
                </c:pt>
                <c:pt idx="2">
                  <c:v>174.13</c:v>
                </c:pt>
                <c:pt idx="3">
                  <c:v>70.908000000000001</c:v>
                </c:pt>
                <c:pt idx="4">
                  <c:v>1.347</c:v>
                </c:pt>
                <c:pt idx="5">
                  <c:v>84.474999999999994</c:v>
                </c:pt>
                <c:pt idx="6">
                  <c:v>307.93599999999998</c:v>
                </c:pt>
                <c:pt idx="7">
                  <c:v>114.672</c:v>
                </c:pt>
                <c:pt idx="8">
                  <c:v>26.545494699999999</c:v>
                </c:pt>
                <c:pt idx="9">
                  <c:v>3.7719999999999998</c:v>
                </c:pt>
                <c:pt idx="10">
                  <c:v>228.2636396</c:v>
                </c:pt>
                <c:pt idx="11">
                  <c:v>10.71044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A-41F9-96D5-1DE89D233703}"/>
            </c:ext>
          </c:extLst>
        </c:ser>
        <c:ser>
          <c:idx val="4"/>
          <c:order val="4"/>
          <c:tx>
            <c:strRef>
              <c:f>Sheet2!$A$18</c:f>
              <c:strCache>
                <c:ptCount val="1"/>
                <c:pt idx="0">
                  <c:v>financimi I sherbimit spitalor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Sheet2!$B$7:$M$7</c:f>
              <c:strCache>
                <c:ptCount val="12"/>
                <c:pt idx="0">
                  <c:v>viti 2013</c:v>
                </c:pt>
                <c:pt idx="1">
                  <c:v>viti 2014</c:v>
                </c:pt>
                <c:pt idx="2">
                  <c:v>viti 2015</c:v>
                </c:pt>
                <c:pt idx="3">
                  <c:v>viti 2016</c:v>
                </c:pt>
                <c:pt idx="4">
                  <c:v>viti 2017</c:v>
                </c:pt>
                <c:pt idx="5">
                  <c:v>viti 2018</c:v>
                </c:pt>
                <c:pt idx="6">
                  <c:v>viti 2019</c:v>
                </c:pt>
                <c:pt idx="7">
                  <c:v>viti 2020</c:v>
                </c:pt>
                <c:pt idx="8">
                  <c:v>viti 2021</c:v>
                </c:pt>
                <c:pt idx="9">
                  <c:v>viti 2022</c:v>
                </c:pt>
                <c:pt idx="10">
                  <c:v>viti 2023</c:v>
                </c:pt>
                <c:pt idx="11">
                  <c:v>viti 2024</c:v>
                </c:pt>
              </c:strCache>
            </c:strRef>
          </c:cat>
          <c:val>
            <c:numRef>
              <c:f>Sheet2!$B$18:$M$18</c:f>
              <c:numCache>
                <c:formatCode>#,##0</c:formatCode>
                <c:ptCount val="12"/>
                <c:pt idx="0">
                  <c:v>14548.599405030001</c:v>
                </c:pt>
                <c:pt idx="1">
                  <c:v>16474.260115999998</c:v>
                </c:pt>
                <c:pt idx="2">
                  <c:v>17156.385999999999</c:v>
                </c:pt>
                <c:pt idx="3">
                  <c:v>17629.717000000001</c:v>
                </c:pt>
                <c:pt idx="4">
                  <c:v>20113.507000000001</c:v>
                </c:pt>
                <c:pt idx="5">
                  <c:v>21046.90768</c:v>
                </c:pt>
                <c:pt idx="6">
                  <c:v>22357.539999999997</c:v>
                </c:pt>
                <c:pt idx="7">
                  <c:v>23854.764999999999</c:v>
                </c:pt>
                <c:pt idx="8">
                  <c:v>27870.53647196</c:v>
                </c:pt>
                <c:pt idx="9">
                  <c:v>29152.045999999998</c:v>
                </c:pt>
                <c:pt idx="10">
                  <c:v>30467.147647810001</c:v>
                </c:pt>
                <c:pt idx="11">
                  <c:v>33224.283159539998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A-41F9-96D5-1DE89D233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115807"/>
        <c:axId val="175109087"/>
      </c:barChart>
      <c:catAx>
        <c:axId val="17511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09087"/>
        <c:crosses val="autoZero"/>
        <c:auto val="1"/>
        <c:lblAlgn val="ctr"/>
        <c:lblOffset val="100"/>
        <c:noMultiLvlLbl val="0"/>
      </c:catAx>
      <c:valAx>
        <c:axId val="175109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1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Të ardhurat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C6BF-47CF-AC8E-A8F7E25383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C6BF-47CF-AC8E-A8F7E25383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C6BF-47CF-AC8E-A8F7E25383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Sheet2!$A$43:$A$45</c:f>
              <c:strCache>
                <c:ptCount val="3"/>
                <c:pt idx="0">
                  <c:v>buxheti I shtetit</c:v>
                </c:pt>
                <c:pt idx="1">
                  <c:v>kontribute</c:v>
                </c:pt>
                <c:pt idx="2">
                  <c:v>te tjera</c:v>
                </c:pt>
              </c:strCache>
            </c:strRef>
          </c:cat>
          <c:val>
            <c:numRef>
              <c:f>Sheet2!$B$43:$B$45</c:f>
              <c:numCache>
                <c:formatCode>#,##0</c:formatCode>
                <c:ptCount val="3"/>
                <c:pt idx="0">
                  <c:v>38204.79</c:v>
                </c:pt>
                <c:pt idx="1">
                  <c:v>20991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5-4878-B415-48EC704837D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Shpenzimet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7F7-4DC3-A983-0DDFCD6B99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E7F7-4DC3-A983-0DDFCD6B99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7F7-4DC3-A983-0DDFCD6B99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E7F7-4DC3-A983-0DDFCD6B99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7F7-4DC3-A983-0DDFCD6B99D1}"/>
              </c:ext>
            </c:extLst>
          </c:dPt>
          <c:dLbls>
            <c:dLbl>
              <c:idx val="0"/>
              <c:layout>
                <c:manualLayout>
                  <c:x val="-0.163888888888889"/>
                  <c:y val="0.12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BFB2C09-E533-4241-86CA-B4E48904A614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DBCD612E-B887-4388-B188-EB86CF315E5D}" type="PERCENTAGE">
                      <a:rPr lang="en-US" baseline="0"/>
                      <a:pPr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7F7-4DC3-A983-0DDFCD6B99D1}"/>
                </c:ext>
              </c:extLst>
            </c:dLbl>
            <c:dLbl>
              <c:idx val="1"/>
              <c:layout>
                <c:manualLayout>
                  <c:x val="-0.16944444444444454"/>
                  <c:y val="-0.148148148148148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9EE6D6A-B231-4107-ACDA-588619E43C8D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32D35B11-85D0-40B6-9234-324719225CDB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7F7-4DC3-A983-0DDFCD6B99D1}"/>
                </c:ext>
              </c:extLst>
            </c:dLbl>
            <c:dLbl>
              <c:idx val="2"/>
              <c:layout>
                <c:manualLayout>
                  <c:x val="-2.5000000000000001E-2"/>
                  <c:y val="-0.148148148148148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B21C4A2-7335-4A2E-B5CD-24E2EBF82084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7F7-4DC3-A983-0DDFCD6B99D1}"/>
                </c:ext>
              </c:extLst>
            </c:dLbl>
            <c:dLbl>
              <c:idx val="3"/>
              <c:layout>
                <c:manualLayout>
                  <c:x val="-8.611111111111111E-2"/>
                  <c:y val="-0.222222222222222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397001E-22DF-438A-8F09-485E1699FCC5}" type="CATEGORYNAME">
                      <a:rPr lang="en-US" sz="800">
                        <a:solidFill>
                          <a:schemeClr val="bg1"/>
                        </a:solidFill>
                      </a:rPr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sz="800" baseline="0">
                        <a:solidFill>
                          <a:schemeClr val="bg1"/>
                        </a:solidFill>
                      </a:rPr>
                      <a:t>
e administrative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7F7-4DC3-A983-0DDFCD6B99D1}"/>
                </c:ext>
              </c:extLst>
            </c:dLbl>
            <c:dLbl>
              <c:idx val="4"/>
              <c:layout>
                <c:manualLayout>
                  <c:x val="0.21666666666666667"/>
                  <c:y val="-5.55555555555555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269A43-DB15-416B-81E0-6B460E82422E}" type="CATEGORYNAME">
                      <a:rPr lang="en-US" sz="800">
                        <a:solidFill>
                          <a:schemeClr val="bg1">
                            <a:lumMod val="95000"/>
                          </a:schemeClr>
                        </a:solidFill>
                      </a:rPr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sz="800" baseline="0">
                        <a:solidFill>
                          <a:schemeClr val="bg1">
                            <a:lumMod val="95000"/>
                          </a:schemeClr>
                        </a:solidFill>
                      </a:rPr>
                      <a:t>
</a:t>
                    </a:r>
                    <a:fld id="{61BBF658-81B1-4132-B8CE-0A700476EA0F}" type="PERCENTAGE">
                      <a:rPr lang="en-US" sz="800" baseline="0">
                        <a:solidFill>
                          <a:schemeClr val="bg1">
                            <a:lumMod val="95000"/>
                          </a:schemeClr>
                        </a:solidFill>
                      </a:rPr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sz="800" baseline="0">
                      <a:solidFill>
                        <a:schemeClr val="bg1">
                          <a:lumMod val="9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7F7-4DC3-A983-0DDFCD6B99D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Sheet2!$A$50:$A$54</c:f>
              <c:strCache>
                <c:ptCount val="5"/>
                <c:pt idx="0">
                  <c:v>rimbursimi I barnave e pajisjeve</c:v>
                </c:pt>
                <c:pt idx="1">
                  <c:v>financimi I sherbimit paresor</c:v>
                </c:pt>
                <c:pt idx="2">
                  <c:v>shpenzime administrative</c:v>
                </c:pt>
                <c:pt idx="3">
                  <c:v>investime</c:v>
                </c:pt>
                <c:pt idx="4">
                  <c:v>financimi I sherbimit spitalor</c:v>
                </c:pt>
              </c:strCache>
            </c:strRef>
          </c:cat>
          <c:val>
            <c:numRef>
              <c:f>Sheet2!$B$50:$B$54</c:f>
              <c:numCache>
                <c:formatCode>#,##0</c:formatCode>
                <c:ptCount val="5"/>
                <c:pt idx="0">
                  <c:v>12200</c:v>
                </c:pt>
                <c:pt idx="1">
                  <c:v>12999</c:v>
                </c:pt>
                <c:pt idx="2">
                  <c:v>1230</c:v>
                </c:pt>
                <c:pt idx="3">
                  <c:v>30</c:v>
                </c:pt>
                <c:pt idx="4">
                  <c:v>32836.79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7-4DC3-A983-0DDFCD6B99D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600075</xdr:colOff>
      <xdr:row>26</xdr:row>
      <xdr:rowOff>176212</xdr:rowOff>
    </xdr:from>
    <xdr:to>
      <xdr:col>26</xdr:col>
      <xdr:colOff>504825</xdr:colOff>
      <xdr:row>40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7A3E4-1691-AF1D-3BB7-DC9D5F4FE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271461</xdr:colOff>
      <xdr:row>30</xdr:row>
      <xdr:rowOff>90487</xdr:rowOff>
    </xdr:from>
    <xdr:to>
      <xdr:col>17</xdr:col>
      <xdr:colOff>257175</xdr:colOff>
      <xdr:row>42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6F301A-C070-8766-8187-8B2022CF1D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223837</xdr:colOff>
      <xdr:row>40</xdr:row>
      <xdr:rowOff>71437</xdr:rowOff>
    </xdr:from>
    <xdr:to>
      <xdr:col>11</xdr:col>
      <xdr:colOff>528637</xdr:colOff>
      <xdr:row>54</xdr:row>
      <xdr:rowOff>147637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77502B-9AFE-2184-3FF3-52282E8753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157162</xdr:colOff>
      <xdr:row>40</xdr:row>
      <xdr:rowOff>185737</xdr:rowOff>
    </xdr:from>
    <xdr:to>
      <xdr:col>20</xdr:col>
      <xdr:colOff>461962</xdr:colOff>
      <xdr:row>55</xdr:row>
      <xdr:rowOff>71437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3086C4E-4761-52D2-0641-CD8C886966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9"/>
  <sheetViews>
    <sheetView tabSelected="1" workbookViewId="0">
      <selection activeCell="AK31" sqref="AK31"/>
    </sheetView>
  </sheetViews>
  <sheetFormatPr defaultRowHeight="15.75" x14ac:dyDescent="0.25"/>
  <cols>
    <col min="1" max="1" width="33" customWidth="1"/>
    <col min="2" max="2" width="6.140625" customWidth="1"/>
    <col min="3" max="3" width="5.7109375" customWidth="1"/>
    <col min="4" max="4" width="5.28515625" style="6" customWidth="1"/>
    <col min="5" max="5" width="6.140625" customWidth="1"/>
    <col min="6" max="6" width="6" customWidth="1"/>
    <col min="7" max="7" width="5.28515625" style="6" customWidth="1"/>
    <col min="8" max="12" width="6.140625" customWidth="1"/>
    <col min="13" max="13" width="6.140625" style="6" customWidth="1"/>
    <col min="14" max="18" width="6.140625" customWidth="1"/>
    <col min="19" max="19" width="6.140625" style="6" customWidth="1"/>
    <col min="20" max="21" width="6.140625" customWidth="1"/>
    <col min="22" max="22" width="6.140625" style="8" customWidth="1"/>
    <col min="23" max="26" width="6.140625" customWidth="1"/>
    <col min="27" max="27" width="5.7109375" customWidth="1"/>
    <col min="28" max="28" width="7.5703125" style="6" customWidth="1"/>
    <col min="29" max="30" width="5.7109375" customWidth="1"/>
    <col min="31" max="31" width="7.7109375" style="6" customWidth="1"/>
    <col min="241" max="241" width="23.140625" customWidth="1"/>
    <col min="242" max="242" width="6.140625" customWidth="1"/>
    <col min="243" max="243" width="5.7109375" customWidth="1"/>
    <col min="244" max="245" width="5.28515625" customWidth="1"/>
    <col min="246" max="246" width="6.140625" customWidth="1"/>
    <col min="247" max="247" width="6" customWidth="1"/>
    <col min="248" max="249" width="5.28515625" customWidth="1"/>
    <col min="250" max="250" width="6.42578125" customWidth="1"/>
    <col min="251" max="251" width="6.28515625" customWidth="1"/>
    <col min="252" max="253" width="5.28515625" customWidth="1"/>
    <col min="254" max="261" width="7" customWidth="1"/>
    <col min="262" max="262" width="5.85546875" customWidth="1"/>
    <col min="263" max="264" width="6" customWidth="1"/>
    <col min="265" max="265" width="5.28515625" customWidth="1"/>
    <col min="266" max="266" width="6.42578125" customWidth="1"/>
    <col min="267" max="267" width="6.28515625" customWidth="1"/>
    <col min="268" max="268" width="6.5703125" customWidth="1"/>
    <col min="269" max="269" width="5.28515625" customWidth="1"/>
    <col min="270" max="270" width="6.28515625" customWidth="1"/>
    <col min="271" max="271" width="6.140625" customWidth="1"/>
    <col min="272" max="273" width="5.28515625" customWidth="1"/>
    <col min="274" max="274" width="6.5703125" customWidth="1"/>
    <col min="275" max="275" width="5.7109375" customWidth="1"/>
    <col min="276" max="277" width="5.28515625" customWidth="1"/>
    <col min="278" max="278" width="6.85546875" customWidth="1"/>
    <col min="279" max="279" width="5.7109375" customWidth="1"/>
    <col min="280" max="280" width="7.5703125" customWidth="1"/>
    <col min="281" max="282" width="5.7109375" customWidth="1"/>
    <col min="283" max="283" width="7.7109375" customWidth="1"/>
    <col min="284" max="284" width="7.5703125" customWidth="1"/>
    <col min="285" max="285" width="5" customWidth="1"/>
    <col min="286" max="286" width="6.28515625" customWidth="1"/>
    <col min="497" max="497" width="23.140625" customWidth="1"/>
    <col min="498" max="498" width="6.140625" customWidth="1"/>
    <col min="499" max="499" width="5.7109375" customWidth="1"/>
    <col min="500" max="501" width="5.28515625" customWidth="1"/>
    <col min="502" max="502" width="6.140625" customWidth="1"/>
    <col min="503" max="503" width="6" customWidth="1"/>
    <col min="504" max="505" width="5.28515625" customWidth="1"/>
    <col min="506" max="506" width="6.42578125" customWidth="1"/>
    <col min="507" max="507" width="6.28515625" customWidth="1"/>
    <col min="508" max="509" width="5.28515625" customWidth="1"/>
    <col min="510" max="517" width="7" customWidth="1"/>
    <col min="518" max="518" width="5.85546875" customWidth="1"/>
    <col min="519" max="520" width="6" customWidth="1"/>
    <col min="521" max="521" width="5.28515625" customWidth="1"/>
    <col min="522" max="522" width="6.42578125" customWidth="1"/>
    <col min="523" max="523" width="6.28515625" customWidth="1"/>
    <col min="524" max="524" width="6.5703125" customWidth="1"/>
    <col min="525" max="525" width="5.28515625" customWidth="1"/>
    <col min="526" max="526" width="6.28515625" customWidth="1"/>
    <col min="527" max="527" width="6.140625" customWidth="1"/>
    <col min="528" max="529" width="5.28515625" customWidth="1"/>
    <col min="530" max="530" width="6.5703125" customWidth="1"/>
    <col min="531" max="531" width="5.7109375" customWidth="1"/>
    <col min="532" max="533" width="5.28515625" customWidth="1"/>
    <col min="534" max="534" width="6.85546875" customWidth="1"/>
    <col min="535" max="535" width="5.7109375" customWidth="1"/>
    <col min="536" max="536" width="7.5703125" customWidth="1"/>
    <col min="537" max="538" width="5.7109375" customWidth="1"/>
    <col min="539" max="539" width="7.7109375" customWidth="1"/>
    <col min="540" max="540" width="7.5703125" customWidth="1"/>
    <col min="541" max="541" width="5" customWidth="1"/>
    <col min="542" max="542" width="6.28515625" customWidth="1"/>
    <col min="753" max="753" width="23.140625" customWidth="1"/>
    <col min="754" max="754" width="6.140625" customWidth="1"/>
    <col min="755" max="755" width="5.7109375" customWidth="1"/>
    <col min="756" max="757" width="5.28515625" customWidth="1"/>
    <col min="758" max="758" width="6.140625" customWidth="1"/>
    <col min="759" max="759" width="6" customWidth="1"/>
    <col min="760" max="761" width="5.28515625" customWidth="1"/>
    <col min="762" max="762" width="6.42578125" customWidth="1"/>
    <col min="763" max="763" width="6.28515625" customWidth="1"/>
    <col min="764" max="765" width="5.28515625" customWidth="1"/>
    <col min="766" max="773" width="7" customWidth="1"/>
    <col min="774" max="774" width="5.85546875" customWidth="1"/>
    <col min="775" max="776" width="6" customWidth="1"/>
    <col min="777" max="777" width="5.28515625" customWidth="1"/>
    <col min="778" max="778" width="6.42578125" customWidth="1"/>
    <col min="779" max="779" width="6.28515625" customWidth="1"/>
    <col min="780" max="780" width="6.5703125" customWidth="1"/>
    <col min="781" max="781" width="5.28515625" customWidth="1"/>
    <col min="782" max="782" width="6.28515625" customWidth="1"/>
    <col min="783" max="783" width="6.140625" customWidth="1"/>
    <col min="784" max="785" width="5.28515625" customWidth="1"/>
    <col min="786" max="786" width="6.5703125" customWidth="1"/>
    <col min="787" max="787" width="5.7109375" customWidth="1"/>
    <col min="788" max="789" width="5.28515625" customWidth="1"/>
    <col min="790" max="790" width="6.85546875" customWidth="1"/>
    <col min="791" max="791" width="5.7109375" customWidth="1"/>
    <col min="792" max="792" width="7.5703125" customWidth="1"/>
    <col min="793" max="794" width="5.7109375" customWidth="1"/>
    <col min="795" max="795" width="7.7109375" customWidth="1"/>
    <col min="796" max="796" width="7.5703125" customWidth="1"/>
    <col min="797" max="797" width="5" customWidth="1"/>
    <col min="798" max="798" width="6.28515625" customWidth="1"/>
    <col min="1009" max="1009" width="23.140625" customWidth="1"/>
    <col min="1010" max="1010" width="6.140625" customWidth="1"/>
    <col min="1011" max="1011" width="5.7109375" customWidth="1"/>
    <col min="1012" max="1013" width="5.28515625" customWidth="1"/>
    <col min="1014" max="1014" width="6.140625" customWidth="1"/>
    <col min="1015" max="1015" width="6" customWidth="1"/>
    <col min="1016" max="1017" width="5.28515625" customWidth="1"/>
    <col min="1018" max="1018" width="6.42578125" customWidth="1"/>
    <col min="1019" max="1019" width="6.28515625" customWidth="1"/>
    <col min="1020" max="1021" width="5.28515625" customWidth="1"/>
    <col min="1022" max="1029" width="7" customWidth="1"/>
    <col min="1030" max="1030" width="5.85546875" customWidth="1"/>
    <col min="1031" max="1032" width="6" customWidth="1"/>
    <col min="1033" max="1033" width="5.28515625" customWidth="1"/>
    <col min="1034" max="1034" width="6.42578125" customWidth="1"/>
    <col min="1035" max="1035" width="6.28515625" customWidth="1"/>
    <col min="1036" max="1036" width="6.5703125" customWidth="1"/>
    <col min="1037" max="1037" width="5.28515625" customWidth="1"/>
    <col min="1038" max="1038" width="6.28515625" customWidth="1"/>
    <col min="1039" max="1039" width="6.140625" customWidth="1"/>
    <col min="1040" max="1041" width="5.28515625" customWidth="1"/>
    <col min="1042" max="1042" width="6.5703125" customWidth="1"/>
    <col min="1043" max="1043" width="5.7109375" customWidth="1"/>
    <col min="1044" max="1045" width="5.28515625" customWidth="1"/>
    <col min="1046" max="1046" width="6.85546875" customWidth="1"/>
    <col min="1047" max="1047" width="5.7109375" customWidth="1"/>
    <col min="1048" max="1048" width="7.5703125" customWidth="1"/>
    <col min="1049" max="1050" width="5.7109375" customWidth="1"/>
    <col min="1051" max="1051" width="7.7109375" customWidth="1"/>
    <col min="1052" max="1052" width="7.5703125" customWidth="1"/>
    <col min="1053" max="1053" width="5" customWidth="1"/>
    <col min="1054" max="1054" width="6.28515625" customWidth="1"/>
    <col min="1265" max="1265" width="23.140625" customWidth="1"/>
    <col min="1266" max="1266" width="6.140625" customWidth="1"/>
    <col min="1267" max="1267" width="5.7109375" customWidth="1"/>
    <col min="1268" max="1269" width="5.28515625" customWidth="1"/>
    <col min="1270" max="1270" width="6.140625" customWidth="1"/>
    <col min="1271" max="1271" width="6" customWidth="1"/>
    <col min="1272" max="1273" width="5.28515625" customWidth="1"/>
    <col min="1274" max="1274" width="6.42578125" customWidth="1"/>
    <col min="1275" max="1275" width="6.28515625" customWidth="1"/>
    <col min="1276" max="1277" width="5.28515625" customWidth="1"/>
    <col min="1278" max="1285" width="7" customWidth="1"/>
    <col min="1286" max="1286" width="5.85546875" customWidth="1"/>
    <col min="1287" max="1288" width="6" customWidth="1"/>
    <col min="1289" max="1289" width="5.28515625" customWidth="1"/>
    <col min="1290" max="1290" width="6.42578125" customWidth="1"/>
    <col min="1291" max="1291" width="6.28515625" customWidth="1"/>
    <col min="1292" max="1292" width="6.5703125" customWidth="1"/>
    <col min="1293" max="1293" width="5.28515625" customWidth="1"/>
    <col min="1294" max="1294" width="6.28515625" customWidth="1"/>
    <col min="1295" max="1295" width="6.140625" customWidth="1"/>
    <col min="1296" max="1297" width="5.28515625" customWidth="1"/>
    <col min="1298" max="1298" width="6.5703125" customWidth="1"/>
    <col min="1299" max="1299" width="5.7109375" customWidth="1"/>
    <col min="1300" max="1301" width="5.28515625" customWidth="1"/>
    <col min="1302" max="1302" width="6.85546875" customWidth="1"/>
    <col min="1303" max="1303" width="5.7109375" customWidth="1"/>
    <col min="1304" max="1304" width="7.5703125" customWidth="1"/>
    <col min="1305" max="1306" width="5.7109375" customWidth="1"/>
    <col min="1307" max="1307" width="7.7109375" customWidth="1"/>
    <col min="1308" max="1308" width="7.5703125" customWidth="1"/>
    <col min="1309" max="1309" width="5" customWidth="1"/>
    <col min="1310" max="1310" width="6.28515625" customWidth="1"/>
    <col min="1521" max="1521" width="23.140625" customWidth="1"/>
    <col min="1522" max="1522" width="6.140625" customWidth="1"/>
    <col min="1523" max="1523" width="5.7109375" customWidth="1"/>
    <col min="1524" max="1525" width="5.28515625" customWidth="1"/>
    <col min="1526" max="1526" width="6.140625" customWidth="1"/>
    <col min="1527" max="1527" width="6" customWidth="1"/>
    <col min="1528" max="1529" width="5.28515625" customWidth="1"/>
    <col min="1530" max="1530" width="6.42578125" customWidth="1"/>
    <col min="1531" max="1531" width="6.28515625" customWidth="1"/>
    <col min="1532" max="1533" width="5.28515625" customWidth="1"/>
    <col min="1534" max="1541" width="7" customWidth="1"/>
    <col min="1542" max="1542" width="5.85546875" customWidth="1"/>
    <col min="1543" max="1544" width="6" customWidth="1"/>
    <col min="1545" max="1545" width="5.28515625" customWidth="1"/>
    <col min="1546" max="1546" width="6.42578125" customWidth="1"/>
    <col min="1547" max="1547" width="6.28515625" customWidth="1"/>
    <col min="1548" max="1548" width="6.5703125" customWidth="1"/>
    <col min="1549" max="1549" width="5.28515625" customWidth="1"/>
    <col min="1550" max="1550" width="6.28515625" customWidth="1"/>
    <col min="1551" max="1551" width="6.140625" customWidth="1"/>
    <col min="1552" max="1553" width="5.28515625" customWidth="1"/>
    <col min="1554" max="1554" width="6.5703125" customWidth="1"/>
    <col min="1555" max="1555" width="5.7109375" customWidth="1"/>
    <col min="1556" max="1557" width="5.28515625" customWidth="1"/>
    <col min="1558" max="1558" width="6.85546875" customWidth="1"/>
    <col min="1559" max="1559" width="5.7109375" customWidth="1"/>
    <col min="1560" max="1560" width="7.5703125" customWidth="1"/>
    <col min="1561" max="1562" width="5.7109375" customWidth="1"/>
    <col min="1563" max="1563" width="7.7109375" customWidth="1"/>
    <col min="1564" max="1564" width="7.5703125" customWidth="1"/>
    <col min="1565" max="1565" width="5" customWidth="1"/>
    <col min="1566" max="1566" width="6.28515625" customWidth="1"/>
    <col min="1777" max="1777" width="23.140625" customWidth="1"/>
    <col min="1778" max="1778" width="6.140625" customWidth="1"/>
    <col min="1779" max="1779" width="5.7109375" customWidth="1"/>
    <col min="1780" max="1781" width="5.28515625" customWidth="1"/>
    <col min="1782" max="1782" width="6.140625" customWidth="1"/>
    <col min="1783" max="1783" width="6" customWidth="1"/>
    <col min="1784" max="1785" width="5.28515625" customWidth="1"/>
    <col min="1786" max="1786" width="6.42578125" customWidth="1"/>
    <col min="1787" max="1787" width="6.28515625" customWidth="1"/>
    <col min="1788" max="1789" width="5.28515625" customWidth="1"/>
    <col min="1790" max="1797" width="7" customWidth="1"/>
    <col min="1798" max="1798" width="5.85546875" customWidth="1"/>
    <col min="1799" max="1800" width="6" customWidth="1"/>
    <col min="1801" max="1801" width="5.28515625" customWidth="1"/>
    <col min="1802" max="1802" width="6.42578125" customWidth="1"/>
    <col min="1803" max="1803" width="6.28515625" customWidth="1"/>
    <col min="1804" max="1804" width="6.5703125" customWidth="1"/>
    <col min="1805" max="1805" width="5.28515625" customWidth="1"/>
    <col min="1806" max="1806" width="6.28515625" customWidth="1"/>
    <col min="1807" max="1807" width="6.140625" customWidth="1"/>
    <col min="1808" max="1809" width="5.28515625" customWidth="1"/>
    <col min="1810" max="1810" width="6.5703125" customWidth="1"/>
    <col min="1811" max="1811" width="5.7109375" customWidth="1"/>
    <col min="1812" max="1813" width="5.28515625" customWidth="1"/>
    <col min="1814" max="1814" width="6.85546875" customWidth="1"/>
    <col min="1815" max="1815" width="5.7109375" customWidth="1"/>
    <col min="1816" max="1816" width="7.5703125" customWidth="1"/>
    <col min="1817" max="1818" width="5.7109375" customWidth="1"/>
    <col min="1819" max="1819" width="7.7109375" customWidth="1"/>
    <col min="1820" max="1820" width="7.5703125" customWidth="1"/>
    <col min="1821" max="1821" width="5" customWidth="1"/>
    <col min="1822" max="1822" width="6.28515625" customWidth="1"/>
    <col min="2033" max="2033" width="23.140625" customWidth="1"/>
    <col min="2034" max="2034" width="6.140625" customWidth="1"/>
    <col min="2035" max="2035" width="5.7109375" customWidth="1"/>
    <col min="2036" max="2037" width="5.28515625" customWidth="1"/>
    <col min="2038" max="2038" width="6.140625" customWidth="1"/>
    <col min="2039" max="2039" width="6" customWidth="1"/>
    <col min="2040" max="2041" width="5.28515625" customWidth="1"/>
    <col min="2042" max="2042" width="6.42578125" customWidth="1"/>
    <col min="2043" max="2043" width="6.28515625" customWidth="1"/>
    <col min="2044" max="2045" width="5.28515625" customWidth="1"/>
    <col min="2046" max="2053" width="7" customWidth="1"/>
    <col min="2054" max="2054" width="5.85546875" customWidth="1"/>
    <col min="2055" max="2056" width="6" customWidth="1"/>
    <col min="2057" max="2057" width="5.28515625" customWidth="1"/>
    <col min="2058" max="2058" width="6.42578125" customWidth="1"/>
    <col min="2059" max="2059" width="6.28515625" customWidth="1"/>
    <col min="2060" max="2060" width="6.5703125" customWidth="1"/>
    <col min="2061" max="2061" width="5.28515625" customWidth="1"/>
    <col min="2062" max="2062" width="6.28515625" customWidth="1"/>
    <col min="2063" max="2063" width="6.140625" customWidth="1"/>
    <col min="2064" max="2065" width="5.28515625" customWidth="1"/>
    <col min="2066" max="2066" width="6.5703125" customWidth="1"/>
    <col min="2067" max="2067" width="5.7109375" customWidth="1"/>
    <col min="2068" max="2069" width="5.28515625" customWidth="1"/>
    <col min="2070" max="2070" width="6.85546875" customWidth="1"/>
    <col min="2071" max="2071" width="5.7109375" customWidth="1"/>
    <col min="2072" max="2072" width="7.5703125" customWidth="1"/>
    <col min="2073" max="2074" width="5.7109375" customWidth="1"/>
    <col min="2075" max="2075" width="7.7109375" customWidth="1"/>
    <col min="2076" max="2076" width="7.5703125" customWidth="1"/>
    <col min="2077" max="2077" width="5" customWidth="1"/>
    <col min="2078" max="2078" width="6.28515625" customWidth="1"/>
    <col min="2289" max="2289" width="23.140625" customWidth="1"/>
    <col min="2290" max="2290" width="6.140625" customWidth="1"/>
    <col min="2291" max="2291" width="5.7109375" customWidth="1"/>
    <col min="2292" max="2293" width="5.28515625" customWidth="1"/>
    <col min="2294" max="2294" width="6.140625" customWidth="1"/>
    <col min="2295" max="2295" width="6" customWidth="1"/>
    <col min="2296" max="2297" width="5.28515625" customWidth="1"/>
    <col min="2298" max="2298" width="6.42578125" customWidth="1"/>
    <col min="2299" max="2299" width="6.28515625" customWidth="1"/>
    <col min="2300" max="2301" width="5.28515625" customWidth="1"/>
    <col min="2302" max="2309" width="7" customWidth="1"/>
    <col min="2310" max="2310" width="5.85546875" customWidth="1"/>
    <col min="2311" max="2312" width="6" customWidth="1"/>
    <col min="2313" max="2313" width="5.28515625" customWidth="1"/>
    <col min="2314" max="2314" width="6.42578125" customWidth="1"/>
    <col min="2315" max="2315" width="6.28515625" customWidth="1"/>
    <col min="2316" max="2316" width="6.5703125" customWidth="1"/>
    <col min="2317" max="2317" width="5.28515625" customWidth="1"/>
    <col min="2318" max="2318" width="6.28515625" customWidth="1"/>
    <col min="2319" max="2319" width="6.140625" customWidth="1"/>
    <col min="2320" max="2321" width="5.28515625" customWidth="1"/>
    <col min="2322" max="2322" width="6.5703125" customWidth="1"/>
    <col min="2323" max="2323" width="5.7109375" customWidth="1"/>
    <col min="2324" max="2325" width="5.28515625" customWidth="1"/>
    <col min="2326" max="2326" width="6.85546875" customWidth="1"/>
    <col min="2327" max="2327" width="5.7109375" customWidth="1"/>
    <col min="2328" max="2328" width="7.5703125" customWidth="1"/>
    <col min="2329" max="2330" width="5.7109375" customWidth="1"/>
    <col min="2331" max="2331" width="7.7109375" customWidth="1"/>
    <col min="2332" max="2332" width="7.5703125" customWidth="1"/>
    <col min="2333" max="2333" width="5" customWidth="1"/>
    <col min="2334" max="2334" width="6.28515625" customWidth="1"/>
    <col min="2545" max="2545" width="23.140625" customWidth="1"/>
    <col min="2546" max="2546" width="6.140625" customWidth="1"/>
    <col min="2547" max="2547" width="5.7109375" customWidth="1"/>
    <col min="2548" max="2549" width="5.28515625" customWidth="1"/>
    <col min="2550" max="2550" width="6.140625" customWidth="1"/>
    <col min="2551" max="2551" width="6" customWidth="1"/>
    <col min="2552" max="2553" width="5.28515625" customWidth="1"/>
    <col min="2554" max="2554" width="6.42578125" customWidth="1"/>
    <col min="2555" max="2555" width="6.28515625" customWidth="1"/>
    <col min="2556" max="2557" width="5.28515625" customWidth="1"/>
    <col min="2558" max="2565" width="7" customWidth="1"/>
    <col min="2566" max="2566" width="5.85546875" customWidth="1"/>
    <col min="2567" max="2568" width="6" customWidth="1"/>
    <col min="2569" max="2569" width="5.28515625" customWidth="1"/>
    <col min="2570" max="2570" width="6.42578125" customWidth="1"/>
    <col min="2571" max="2571" width="6.28515625" customWidth="1"/>
    <col min="2572" max="2572" width="6.5703125" customWidth="1"/>
    <col min="2573" max="2573" width="5.28515625" customWidth="1"/>
    <col min="2574" max="2574" width="6.28515625" customWidth="1"/>
    <col min="2575" max="2575" width="6.140625" customWidth="1"/>
    <col min="2576" max="2577" width="5.28515625" customWidth="1"/>
    <col min="2578" max="2578" width="6.5703125" customWidth="1"/>
    <col min="2579" max="2579" width="5.7109375" customWidth="1"/>
    <col min="2580" max="2581" width="5.28515625" customWidth="1"/>
    <col min="2582" max="2582" width="6.85546875" customWidth="1"/>
    <col min="2583" max="2583" width="5.7109375" customWidth="1"/>
    <col min="2584" max="2584" width="7.5703125" customWidth="1"/>
    <col min="2585" max="2586" width="5.7109375" customWidth="1"/>
    <col min="2587" max="2587" width="7.7109375" customWidth="1"/>
    <col min="2588" max="2588" width="7.5703125" customWidth="1"/>
    <col min="2589" max="2589" width="5" customWidth="1"/>
    <col min="2590" max="2590" width="6.28515625" customWidth="1"/>
    <col min="2801" max="2801" width="23.140625" customWidth="1"/>
    <col min="2802" max="2802" width="6.140625" customWidth="1"/>
    <col min="2803" max="2803" width="5.7109375" customWidth="1"/>
    <col min="2804" max="2805" width="5.28515625" customWidth="1"/>
    <col min="2806" max="2806" width="6.140625" customWidth="1"/>
    <col min="2807" max="2807" width="6" customWidth="1"/>
    <col min="2808" max="2809" width="5.28515625" customWidth="1"/>
    <col min="2810" max="2810" width="6.42578125" customWidth="1"/>
    <col min="2811" max="2811" width="6.28515625" customWidth="1"/>
    <col min="2812" max="2813" width="5.28515625" customWidth="1"/>
    <col min="2814" max="2821" width="7" customWidth="1"/>
    <col min="2822" max="2822" width="5.85546875" customWidth="1"/>
    <col min="2823" max="2824" width="6" customWidth="1"/>
    <col min="2825" max="2825" width="5.28515625" customWidth="1"/>
    <col min="2826" max="2826" width="6.42578125" customWidth="1"/>
    <col min="2827" max="2827" width="6.28515625" customWidth="1"/>
    <col min="2828" max="2828" width="6.5703125" customWidth="1"/>
    <col min="2829" max="2829" width="5.28515625" customWidth="1"/>
    <col min="2830" max="2830" width="6.28515625" customWidth="1"/>
    <col min="2831" max="2831" width="6.140625" customWidth="1"/>
    <col min="2832" max="2833" width="5.28515625" customWidth="1"/>
    <col min="2834" max="2834" width="6.5703125" customWidth="1"/>
    <col min="2835" max="2835" width="5.7109375" customWidth="1"/>
    <col min="2836" max="2837" width="5.28515625" customWidth="1"/>
    <col min="2838" max="2838" width="6.85546875" customWidth="1"/>
    <col min="2839" max="2839" width="5.7109375" customWidth="1"/>
    <col min="2840" max="2840" width="7.5703125" customWidth="1"/>
    <col min="2841" max="2842" width="5.7109375" customWidth="1"/>
    <col min="2843" max="2843" width="7.7109375" customWidth="1"/>
    <col min="2844" max="2844" width="7.5703125" customWidth="1"/>
    <col min="2845" max="2845" width="5" customWidth="1"/>
    <col min="2846" max="2846" width="6.28515625" customWidth="1"/>
    <col min="3057" max="3057" width="23.140625" customWidth="1"/>
    <col min="3058" max="3058" width="6.140625" customWidth="1"/>
    <col min="3059" max="3059" width="5.7109375" customWidth="1"/>
    <col min="3060" max="3061" width="5.28515625" customWidth="1"/>
    <col min="3062" max="3062" width="6.140625" customWidth="1"/>
    <col min="3063" max="3063" width="6" customWidth="1"/>
    <col min="3064" max="3065" width="5.28515625" customWidth="1"/>
    <col min="3066" max="3066" width="6.42578125" customWidth="1"/>
    <col min="3067" max="3067" width="6.28515625" customWidth="1"/>
    <col min="3068" max="3069" width="5.28515625" customWidth="1"/>
    <col min="3070" max="3077" width="7" customWidth="1"/>
    <col min="3078" max="3078" width="5.85546875" customWidth="1"/>
    <col min="3079" max="3080" width="6" customWidth="1"/>
    <col min="3081" max="3081" width="5.28515625" customWidth="1"/>
    <col min="3082" max="3082" width="6.42578125" customWidth="1"/>
    <col min="3083" max="3083" width="6.28515625" customWidth="1"/>
    <col min="3084" max="3084" width="6.5703125" customWidth="1"/>
    <col min="3085" max="3085" width="5.28515625" customWidth="1"/>
    <col min="3086" max="3086" width="6.28515625" customWidth="1"/>
    <col min="3087" max="3087" width="6.140625" customWidth="1"/>
    <col min="3088" max="3089" width="5.28515625" customWidth="1"/>
    <col min="3090" max="3090" width="6.5703125" customWidth="1"/>
    <col min="3091" max="3091" width="5.7109375" customWidth="1"/>
    <col min="3092" max="3093" width="5.28515625" customWidth="1"/>
    <col min="3094" max="3094" width="6.85546875" customWidth="1"/>
    <col min="3095" max="3095" width="5.7109375" customWidth="1"/>
    <col min="3096" max="3096" width="7.5703125" customWidth="1"/>
    <col min="3097" max="3098" width="5.7109375" customWidth="1"/>
    <col min="3099" max="3099" width="7.7109375" customWidth="1"/>
    <col min="3100" max="3100" width="7.5703125" customWidth="1"/>
    <col min="3101" max="3101" width="5" customWidth="1"/>
    <col min="3102" max="3102" width="6.28515625" customWidth="1"/>
    <col min="3313" max="3313" width="23.140625" customWidth="1"/>
    <col min="3314" max="3314" width="6.140625" customWidth="1"/>
    <col min="3315" max="3315" width="5.7109375" customWidth="1"/>
    <col min="3316" max="3317" width="5.28515625" customWidth="1"/>
    <col min="3318" max="3318" width="6.140625" customWidth="1"/>
    <col min="3319" max="3319" width="6" customWidth="1"/>
    <col min="3320" max="3321" width="5.28515625" customWidth="1"/>
    <col min="3322" max="3322" width="6.42578125" customWidth="1"/>
    <col min="3323" max="3323" width="6.28515625" customWidth="1"/>
    <col min="3324" max="3325" width="5.28515625" customWidth="1"/>
    <col min="3326" max="3333" width="7" customWidth="1"/>
    <col min="3334" max="3334" width="5.85546875" customWidth="1"/>
    <col min="3335" max="3336" width="6" customWidth="1"/>
    <col min="3337" max="3337" width="5.28515625" customWidth="1"/>
    <col min="3338" max="3338" width="6.42578125" customWidth="1"/>
    <col min="3339" max="3339" width="6.28515625" customWidth="1"/>
    <col min="3340" max="3340" width="6.5703125" customWidth="1"/>
    <col min="3341" max="3341" width="5.28515625" customWidth="1"/>
    <col min="3342" max="3342" width="6.28515625" customWidth="1"/>
    <col min="3343" max="3343" width="6.140625" customWidth="1"/>
    <col min="3344" max="3345" width="5.28515625" customWidth="1"/>
    <col min="3346" max="3346" width="6.5703125" customWidth="1"/>
    <col min="3347" max="3347" width="5.7109375" customWidth="1"/>
    <col min="3348" max="3349" width="5.28515625" customWidth="1"/>
    <col min="3350" max="3350" width="6.85546875" customWidth="1"/>
    <col min="3351" max="3351" width="5.7109375" customWidth="1"/>
    <col min="3352" max="3352" width="7.5703125" customWidth="1"/>
    <col min="3353" max="3354" width="5.7109375" customWidth="1"/>
    <col min="3355" max="3355" width="7.7109375" customWidth="1"/>
    <col min="3356" max="3356" width="7.5703125" customWidth="1"/>
    <col min="3357" max="3357" width="5" customWidth="1"/>
    <col min="3358" max="3358" width="6.28515625" customWidth="1"/>
    <col min="3569" max="3569" width="23.140625" customWidth="1"/>
    <col min="3570" max="3570" width="6.140625" customWidth="1"/>
    <col min="3571" max="3571" width="5.7109375" customWidth="1"/>
    <col min="3572" max="3573" width="5.28515625" customWidth="1"/>
    <col min="3574" max="3574" width="6.140625" customWidth="1"/>
    <col min="3575" max="3575" width="6" customWidth="1"/>
    <col min="3576" max="3577" width="5.28515625" customWidth="1"/>
    <col min="3578" max="3578" width="6.42578125" customWidth="1"/>
    <col min="3579" max="3579" width="6.28515625" customWidth="1"/>
    <col min="3580" max="3581" width="5.28515625" customWidth="1"/>
    <col min="3582" max="3589" width="7" customWidth="1"/>
    <col min="3590" max="3590" width="5.85546875" customWidth="1"/>
    <col min="3591" max="3592" width="6" customWidth="1"/>
    <col min="3593" max="3593" width="5.28515625" customWidth="1"/>
    <col min="3594" max="3594" width="6.42578125" customWidth="1"/>
    <col min="3595" max="3595" width="6.28515625" customWidth="1"/>
    <col min="3596" max="3596" width="6.5703125" customWidth="1"/>
    <col min="3597" max="3597" width="5.28515625" customWidth="1"/>
    <col min="3598" max="3598" width="6.28515625" customWidth="1"/>
    <col min="3599" max="3599" width="6.140625" customWidth="1"/>
    <col min="3600" max="3601" width="5.28515625" customWidth="1"/>
    <col min="3602" max="3602" width="6.5703125" customWidth="1"/>
    <col min="3603" max="3603" width="5.7109375" customWidth="1"/>
    <col min="3604" max="3605" width="5.28515625" customWidth="1"/>
    <col min="3606" max="3606" width="6.85546875" customWidth="1"/>
    <col min="3607" max="3607" width="5.7109375" customWidth="1"/>
    <col min="3608" max="3608" width="7.5703125" customWidth="1"/>
    <col min="3609" max="3610" width="5.7109375" customWidth="1"/>
    <col min="3611" max="3611" width="7.7109375" customWidth="1"/>
    <col min="3612" max="3612" width="7.5703125" customWidth="1"/>
    <col min="3613" max="3613" width="5" customWidth="1"/>
    <col min="3614" max="3614" width="6.28515625" customWidth="1"/>
    <col min="3825" max="3825" width="23.140625" customWidth="1"/>
    <col min="3826" max="3826" width="6.140625" customWidth="1"/>
    <col min="3827" max="3827" width="5.7109375" customWidth="1"/>
    <col min="3828" max="3829" width="5.28515625" customWidth="1"/>
    <col min="3830" max="3830" width="6.140625" customWidth="1"/>
    <col min="3831" max="3831" width="6" customWidth="1"/>
    <col min="3832" max="3833" width="5.28515625" customWidth="1"/>
    <col min="3834" max="3834" width="6.42578125" customWidth="1"/>
    <col min="3835" max="3835" width="6.28515625" customWidth="1"/>
    <col min="3836" max="3837" width="5.28515625" customWidth="1"/>
    <col min="3838" max="3845" width="7" customWidth="1"/>
    <col min="3846" max="3846" width="5.85546875" customWidth="1"/>
    <col min="3847" max="3848" width="6" customWidth="1"/>
    <col min="3849" max="3849" width="5.28515625" customWidth="1"/>
    <col min="3850" max="3850" width="6.42578125" customWidth="1"/>
    <col min="3851" max="3851" width="6.28515625" customWidth="1"/>
    <col min="3852" max="3852" width="6.5703125" customWidth="1"/>
    <col min="3853" max="3853" width="5.28515625" customWidth="1"/>
    <col min="3854" max="3854" width="6.28515625" customWidth="1"/>
    <col min="3855" max="3855" width="6.140625" customWidth="1"/>
    <col min="3856" max="3857" width="5.28515625" customWidth="1"/>
    <col min="3858" max="3858" width="6.5703125" customWidth="1"/>
    <col min="3859" max="3859" width="5.7109375" customWidth="1"/>
    <col min="3860" max="3861" width="5.28515625" customWidth="1"/>
    <col min="3862" max="3862" width="6.85546875" customWidth="1"/>
    <col min="3863" max="3863" width="5.7109375" customWidth="1"/>
    <col min="3864" max="3864" width="7.5703125" customWidth="1"/>
    <col min="3865" max="3866" width="5.7109375" customWidth="1"/>
    <col min="3867" max="3867" width="7.7109375" customWidth="1"/>
    <col min="3868" max="3868" width="7.5703125" customWidth="1"/>
    <col min="3869" max="3869" width="5" customWidth="1"/>
    <col min="3870" max="3870" width="6.28515625" customWidth="1"/>
    <col min="4081" max="4081" width="23.140625" customWidth="1"/>
    <col min="4082" max="4082" width="6.140625" customWidth="1"/>
    <col min="4083" max="4083" width="5.7109375" customWidth="1"/>
    <col min="4084" max="4085" width="5.28515625" customWidth="1"/>
    <col min="4086" max="4086" width="6.140625" customWidth="1"/>
    <col min="4087" max="4087" width="6" customWidth="1"/>
    <col min="4088" max="4089" width="5.28515625" customWidth="1"/>
    <col min="4090" max="4090" width="6.42578125" customWidth="1"/>
    <col min="4091" max="4091" width="6.28515625" customWidth="1"/>
    <col min="4092" max="4093" width="5.28515625" customWidth="1"/>
    <col min="4094" max="4101" width="7" customWidth="1"/>
    <col min="4102" max="4102" width="5.85546875" customWidth="1"/>
    <col min="4103" max="4104" width="6" customWidth="1"/>
    <col min="4105" max="4105" width="5.28515625" customWidth="1"/>
    <col min="4106" max="4106" width="6.42578125" customWidth="1"/>
    <col min="4107" max="4107" width="6.28515625" customWidth="1"/>
    <col min="4108" max="4108" width="6.5703125" customWidth="1"/>
    <col min="4109" max="4109" width="5.28515625" customWidth="1"/>
    <col min="4110" max="4110" width="6.28515625" customWidth="1"/>
    <col min="4111" max="4111" width="6.140625" customWidth="1"/>
    <col min="4112" max="4113" width="5.28515625" customWidth="1"/>
    <col min="4114" max="4114" width="6.5703125" customWidth="1"/>
    <col min="4115" max="4115" width="5.7109375" customWidth="1"/>
    <col min="4116" max="4117" width="5.28515625" customWidth="1"/>
    <col min="4118" max="4118" width="6.85546875" customWidth="1"/>
    <col min="4119" max="4119" width="5.7109375" customWidth="1"/>
    <col min="4120" max="4120" width="7.5703125" customWidth="1"/>
    <col min="4121" max="4122" width="5.7109375" customWidth="1"/>
    <col min="4123" max="4123" width="7.7109375" customWidth="1"/>
    <col min="4124" max="4124" width="7.5703125" customWidth="1"/>
    <col min="4125" max="4125" width="5" customWidth="1"/>
    <col min="4126" max="4126" width="6.28515625" customWidth="1"/>
    <col min="4337" max="4337" width="23.140625" customWidth="1"/>
    <col min="4338" max="4338" width="6.140625" customWidth="1"/>
    <col min="4339" max="4339" width="5.7109375" customWidth="1"/>
    <col min="4340" max="4341" width="5.28515625" customWidth="1"/>
    <col min="4342" max="4342" width="6.140625" customWidth="1"/>
    <col min="4343" max="4343" width="6" customWidth="1"/>
    <col min="4344" max="4345" width="5.28515625" customWidth="1"/>
    <col min="4346" max="4346" width="6.42578125" customWidth="1"/>
    <col min="4347" max="4347" width="6.28515625" customWidth="1"/>
    <col min="4348" max="4349" width="5.28515625" customWidth="1"/>
    <col min="4350" max="4357" width="7" customWidth="1"/>
    <col min="4358" max="4358" width="5.85546875" customWidth="1"/>
    <col min="4359" max="4360" width="6" customWidth="1"/>
    <col min="4361" max="4361" width="5.28515625" customWidth="1"/>
    <col min="4362" max="4362" width="6.42578125" customWidth="1"/>
    <col min="4363" max="4363" width="6.28515625" customWidth="1"/>
    <col min="4364" max="4364" width="6.5703125" customWidth="1"/>
    <col min="4365" max="4365" width="5.28515625" customWidth="1"/>
    <col min="4366" max="4366" width="6.28515625" customWidth="1"/>
    <col min="4367" max="4367" width="6.140625" customWidth="1"/>
    <col min="4368" max="4369" width="5.28515625" customWidth="1"/>
    <col min="4370" max="4370" width="6.5703125" customWidth="1"/>
    <col min="4371" max="4371" width="5.7109375" customWidth="1"/>
    <col min="4372" max="4373" width="5.28515625" customWidth="1"/>
    <col min="4374" max="4374" width="6.85546875" customWidth="1"/>
    <col min="4375" max="4375" width="5.7109375" customWidth="1"/>
    <col min="4376" max="4376" width="7.5703125" customWidth="1"/>
    <col min="4377" max="4378" width="5.7109375" customWidth="1"/>
    <col min="4379" max="4379" width="7.7109375" customWidth="1"/>
    <col min="4380" max="4380" width="7.5703125" customWidth="1"/>
    <col min="4381" max="4381" width="5" customWidth="1"/>
    <col min="4382" max="4382" width="6.28515625" customWidth="1"/>
    <col min="4593" max="4593" width="23.140625" customWidth="1"/>
    <col min="4594" max="4594" width="6.140625" customWidth="1"/>
    <col min="4595" max="4595" width="5.7109375" customWidth="1"/>
    <col min="4596" max="4597" width="5.28515625" customWidth="1"/>
    <col min="4598" max="4598" width="6.140625" customWidth="1"/>
    <col min="4599" max="4599" width="6" customWidth="1"/>
    <col min="4600" max="4601" width="5.28515625" customWidth="1"/>
    <col min="4602" max="4602" width="6.42578125" customWidth="1"/>
    <col min="4603" max="4603" width="6.28515625" customWidth="1"/>
    <col min="4604" max="4605" width="5.28515625" customWidth="1"/>
    <col min="4606" max="4613" width="7" customWidth="1"/>
    <col min="4614" max="4614" width="5.85546875" customWidth="1"/>
    <col min="4615" max="4616" width="6" customWidth="1"/>
    <col min="4617" max="4617" width="5.28515625" customWidth="1"/>
    <col min="4618" max="4618" width="6.42578125" customWidth="1"/>
    <col min="4619" max="4619" width="6.28515625" customWidth="1"/>
    <col min="4620" max="4620" width="6.5703125" customWidth="1"/>
    <col min="4621" max="4621" width="5.28515625" customWidth="1"/>
    <col min="4622" max="4622" width="6.28515625" customWidth="1"/>
    <col min="4623" max="4623" width="6.140625" customWidth="1"/>
    <col min="4624" max="4625" width="5.28515625" customWidth="1"/>
    <col min="4626" max="4626" width="6.5703125" customWidth="1"/>
    <col min="4627" max="4627" width="5.7109375" customWidth="1"/>
    <col min="4628" max="4629" width="5.28515625" customWidth="1"/>
    <col min="4630" max="4630" width="6.85546875" customWidth="1"/>
    <col min="4631" max="4631" width="5.7109375" customWidth="1"/>
    <col min="4632" max="4632" width="7.5703125" customWidth="1"/>
    <col min="4633" max="4634" width="5.7109375" customWidth="1"/>
    <col min="4635" max="4635" width="7.7109375" customWidth="1"/>
    <col min="4636" max="4636" width="7.5703125" customWidth="1"/>
    <col min="4637" max="4637" width="5" customWidth="1"/>
    <col min="4638" max="4638" width="6.28515625" customWidth="1"/>
    <col min="4849" max="4849" width="23.140625" customWidth="1"/>
    <col min="4850" max="4850" width="6.140625" customWidth="1"/>
    <col min="4851" max="4851" width="5.7109375" customWidth="1"/>
    <col min="4852" max="4853" width="5.28515625" customWidth="1"/>
    <col min="4854" max="4854" width="6.140625" customWidth="1"/>
    <col min="4855" max="4855" width="6" customWidth="1"/>
    <col min="4856" max="4857" width="5.28515625" customWidth="1"/>
    <col min="4858" max="4858" width="6.42578125" customWidth="1"/>
    <col min="4859" max="4859" width="6.28515625" customWidth="1"/>
    <col min="4860" max="4861" width="5.28515625" customWidth="1"/>
    <col min="4862" max="4869" width="7" customWidth="1"/>
    <col min="4870" max="4870" width="5.85546875" customWidth="1"/>
    <col min="4871" max="4872" width="6" customWidth="1"/>
    <col min="4873" max="4873" width="5.28515625" customWidth="1"/>
    <col min="4874" max="4874" width="6.42578125" customWidth="1"/>
    <col min="4875" max="4875" width="6.28515625" customWidth="1"/>
    <col min="4876" max="4876" width="6.5703125" customWidth="1"/>
    <col min="4877" max="4877" width="5.28515625" customWidth="1"/>
    <col min="4878" max="4878" width="6.28515625" customWidth="1"/>
    <col min="4879" max="4879" width="6.140625" customWidth="1"/>
    <col min="4880" max="4881" width="5.28515625" customWidth="1"/>
    <col min="4882" max="4882" width="6.5703125" customWidth="1"/>
    <col min="4883" max="4883" width="5.7109375" customWidth="1"/>
    <col min="4884" max="4885" width="5.28515625" customWidth="1"/>
    <col min="4886" max="4886" width="6.85546875" customWidth="1"/>
    <col min="4887" max="4887" width="5.7109375" customWidth="1"/>
    <col min="4888" max="4888" width="7.5703125" customWidth="1"/>
    <col min="4889" max="4890" width="5.7109375" customWidth="1"/>
    <col min="4891" max="4891" width="7.7109375" customWidth="1"/>
    <col min="4892" max="4892" width="7.5703125" customWidth="1"/>
    <col min="4893" max="4893" width="5" customWidth="1"/>
    <col min="4894" max="4894" width="6.28515625" customWidth="1"/>
    <col min="5105" max="5105" width="23.140625" customWidth="1"/>
    <col min="5106" max="5106" width="6.140625" customWidth="1"/>
    <col min="5107" max="5107" width="5.7109375" customWidth="1"/>
    <col min="5108" max="5109" width="5.28515625" customWidth="1"/>
    <col min="5110" max="5110" width="6.140625" customWidth="1"/>
    <col min="5111" max="5111" width="6" customWidth="1"/>
    <col min="5112" max="5113" width="5.28515625" customWidth="1"/>
    <col min="5114" max="5114" width="6.42578125" customWidth="1"/>
    <col min="5115" max="5115" width="6.28515625" customWidth="1"/>
    <col min="5116" max="5117" width="5.28515625" customWidth="1"/>
    <col min="5118" max="5125" width="7" customWidth="1"/>
    <col min="5126" max="5126" width="5.85546875" customWidth="1"/>
    <col min="5127" max="5128" width="6" customWidth="1"/>
    <col min="5129" max="5129" width="5.28515625" customWidth="1"/>
    <col min="5130" max="5130" width="6.42578125" customWidth="1"/>
    <col min="5131" max="5131" width="6.28515625" customWidth="1"/>
    <col min="5132" max="5132" width="6.5703125" customWidth="1"/>
    <col min="5133" max="5133" width="5.28515625" customWidth="1"/>
    <col min="5134" max="5134" width="6.28515625" customWidth="1"/>
    <col min="5135" max="5135" width="6.140625" customWidth="1"/>
    <col min="5136" max="5137" width="5.28515625" customWidth="1"/>
    <col min="5138" max="5138" width="6.5703125" customWidth="1"/>
    <col min="5139" max="5139" width="5.7109375" customWidth="1"/>
    <col min="5140" max="5141" width="5.28515625" customWidth="1"/>
    <col min="5142" max="5142" width="6.85546875" customWidth="1"/>
    <col min="5143" max="5143" width="5.7109375" customWidth="1"/>
    <col min="5144" max="5144" width="7.5703125" customWidth="1"/>
    <col min="5145" max="5146" width="5.7109375" customWidth="1"/>
    <col min="5147" max="5147" width="7.7109375" customWidth="1"/>
    <col min="5148" max="5148" width="7.5703125" customWidth="1"/>
    <col min="5149" max="5149" width="5" customWidth="1"/>
    <col min="5150" max="5150" width="6.28515625" customWidth="1"/>
    <col min="5361" max="5361" width="23.140625" customWidth="1"/>
    <col min="5362" max="5362" width="6.140625" customWidth="1"/>
    <col min="5363" max="5363" width="5.7109375" customWidth="1"/>
    <col min="5364" max="5365" width="5.28515625" customWidth="1"/>
    <col min="5366" max="5366" width="6.140625" customWidth="1"/>
    <col min="5367" max="5367" width="6" customWidth="1"/>
    <col min="5368" max="5369" width="5.28515625" customWidth="1"/>
    <col min="5370" max="5370" width="6.42578125" customWidth="1"/>
    <col min="5371" max="5371" width="6.28515625" customWidth="1"/>
    <col min="5372" max="5373" width="5.28515625" customWidth="1"/>
    <col min="5374" max="5381" width="7" customWidth="1"/>
    <col min="5382" max="5382" width="5.85546875" customWidth="1"/>
    <col min="5383" max="5384" width="6" customWidth="1"/>
    <col min="5385" max="5385" width="5.28515625" customWidth="1"/>
    <col min="5386" max="5386" width="6.42578125" customWidth="1"/>
    <col min="5387" max="5387" width="6.28515625" customWidth="1"/>
    <col min="5388" max="5388" width="6.5703125" customWidth="1"/>
    <col min="5389" max="5389" width="5.28515625" customWidth="1"/>
    <col min="5390" max="5390" width="6.28515625" customWidth="1"/>
    <col min="5391" max="5391" width="6.140625" customWidth="1"/>
    <col min="5392" max="5393" width="5.28515625" customWidth="1"/>
    <col min="5394" max="5394" width="6.5703125" customWidth="1"/>
    <col min="5395" max="5395" width="5.7109375" customWidth="1"/>
    <col min="5396" max="5397" width="5.28515625" customWidth="1"/>
    <col min="5398" max="5398" width="6.85546875" customWidth="1"/>
    <col min="5399" max="5399" width="5.7109375" customWidth="1"/>
    <col min="5400" max="5400" width="7.5703125" customWidth="1"/>
    <col min="5401" max="5402" width="5.7109375" customWidth="1"/>
    <col min="5403" max="5403" width="7.7109375" customWidth="1"/>
    <col min="5404" max="5404" width="7.5703125" customWidth="1"/>
    <col min="5405" max="5405" width="5" customWidth="1"/>
    <col min="5406" max="5406" width="6.28515625" customWidth="1"/>
    <col min="5617" max="5617" width="23.140625" customWidth="1"/>
    <col min="5618" max="5618" width="6.140625" customWidth="1"/>
    <col min="5619" max="5619" width="5.7109375" customWidth="1"/>
    <col min="5620" max="5621" width="5.28515625" customWidth="1"/>
    <col min="5622" max="5622" width="6.140625" customWidth="1"/>
    <col min="5623" max="5623" width="6" customWidth="1"/>
    <col min="5624" max="5625" width="5.28515625" customWidth="1"/>
    <col min="5626" max="5626" width="6.42578125" customWidth="1"/>
    <col min="5627" max="5627" width="6.28515625" customWidth="1"/>
    <col min="5628" max="5629" width="5.28515625" customWidth="1"/>
    <col min="5630" max="5637" width="7" customWidth="1"/>
    <col min="5638" max="5638" width="5.85546875" customWidth="1"/>
    <col min="5639" max="5640" width="6" customWidth="1"/>
    <col min="5641" max="5641" width="5.28515625" customWidth="1"/>
    <col min="5642" max="5642" width="6.42578125" customWidth="1"/>
    <col min="5643" max="5643" width="6.28515625" customWidth="1"/>
    <col min="5644" max="5644" width="6.5703125" customWidth="1"/>
    <col min="5645" max="5645" width="5.28515625" customWidth="1"/>
    <col min="5646" max="5646" width="6.28515625" customWidth="1"/>
    <col min="5647" max="5647" width="6.140625" customWidth="1"/>
    <col min="5648" max="5649" width="5.28515625" customWidth="1"/>
    <col min="5650" max="5650" width="6.5703125" customWidth="1"/>
    <col min="5651" max="5651" width="5.7109375" customWidth="1"/>
    <col min="5652" max="5653" width="5.28515625" customWidth="1"/>
    <col min="5654" max="5654" width="6.85546875" customWidth="1"/>
    <col min="5655" max="5655" width="5.7109375" customWidth="1"/>
    <col min="5656" max="5656" width="7.5703125" customWidth="1"/>
    <col min="5657" max="5658" width="5.7109375" customWidth="1"/>
    <col min="5659" max="5659" width="7.7109375" customWidth="1"/>
    <col min="5660" max="5660" width="7.5703125" customWidth="1"/>
    <col min="5661" max="5661" width="5" customWidth="1"/>
    <col min="5662" max="5662" width="6.28515625" customWidth="1"/>
    <col min="5873" max="5873" width="23.140625" customWidth="1"/>
    <col min="5874" max="5874" width="6.140625" customWidth="1"/>
    <col min="5875" max="5875" width="5.7109375" customWidth="1"/>
    <col min="5876" max="5877" width="5.28515625" customWidth="1"/>
    <col min="5878" max="5878" width="6.140625" customWidth="1"/>
    <col min="5879" max="5879" width="6" customWidth="1"/>
    <col min="5880" max="5881" width="5.28515625" customWidth="1"/>
    <col min="5882" max="5882" width="6.42578125" customWidth="1"/>
    <col min="5883" max="5883" width="6.28515625" customWidth="1"/>
    <col min="5884" max="5885" width="5.28515625" customWidth="1"/>
    <col min="5886" max="5893" width="7" customWidth="1"/>
    <col min="5894" max="5894" width="5.85546875" customWidth="1"/>
    <col min="5895" max="5896" width="6" customWidth="1"/>
    <col min="5897" max="5897" width="5.28515625" customWidth="1"/>
    <col min="5898" max="5898" width="6.42578125" customWidth="1"/>
    <col min="5899" max="5899" width="6.28515625" customWidth="1"/>
    <col min="5900" max="5900" width="6.5703125" customWidth="1"/>
    <col min="5901" max="5901" width="5.28515625" customWidth="1"/>
    <col min="5902" max="5902" width="6.28515625" customWidth="1"/>
    <col min="5903" max="5903" width="6.140625" customWidth="1"/>
    <col min="5904" max="5905" width="5.28515625" customWidth="1"/>
    <col min="5906" max="5906" width="6.5703125" customWidth="1"/>
    <col min="5907" max="5907" width="5.7109375" customWidth="1"/>
    <col min="5908" max="5909" width="5.28515625" customWidth="1"/>
    <col min="5910" max="5910" width="6.85546875" customWidth="1"/>
    <col min="5911" max="5911" width="5.7109375" customWidth="1"/>
    <col min="5912" max="5912" width="7.5703125" customWidth="1"/>
    <col min="5913" max="5914" width="5.7109375" customWidth="1"/>
    <col min="5915" max="5915" width="7.7109375" customWidth="1"/>
    <col min="5916" max="5916" width="7.5703125" customWidth="1"/>
    <col min="5917" max="5917" width="5" customWidth="1"/>
    <col min="5918" max="5918" width="6.28515625" customWidth="1"/>
    <col min="6129" max="6129" width="23.140625" customWidth="1"/>
    <col min="6130" max="6130" width="6.140625" customWidth="1"/>
    <col min="6131" max="6131" width="5.7109375" customWidth="1"/>
    <col min="6132" max="6133" width="5.28515625" customWidth="1"/>
    <col min="6134" max="6134" width="6.140625" customWidth="1"/>
    <col min="6135" max="6135" width="6" customWidth="1"/>
    <col min="6136" max="6137" width="5.28515625" customWidth="1"/>
    <col min="6138" max="6138" width="6.42578125" customWidth="1"/>
    <col min="6139" max="6139" width="6.28515625" customWidth="1"/>
    <col min="6140" max="6141" width="5.28515625" customWidth="1"/>
    <col min="6142" max="6149" width="7" customWidth="1"/>
    <col min="6150" max="6150" width="5.85546875" customWidth="1"/>
    <col min="6151" max="6152" width="6" customWidth="1"/>
    <col min="6153" max="6153" width="5.28515625" customWidth="1"/>
    <col min="6154" max="6154" width="6.42578125" customWidth="1"/>
    <col min="6155" max="6155" width="6.28515625" customWidth="1"/>
    <col min="6156" max="6156" width="6.5703125" customWidth="1"/>
    <col min="6157" max="6157" width="5.28515625" customWidth="1"/>
    <col min="6158" max="6158" width="6.28515625" customWidth="1"/>
    <col min="6159" max="6159" width="6.140625" customWidth="1"/>
    <col min="6160" max="6161" width="5.28515625" customWidth="1"/>
    <col min="6162" max="6162" width="6.5703125" customWidth="1"/>
    <col min="6163" max="6163" width="5.7109375" customWidth="1"/>
    <col min="6164" max="6165" width="5.28515625" customWidth="1"/>
    <col min="6166" max="6166" width="6.85546875" customWidth="1"/>
    <col min="6167" max="6167" width="5.7109375" customWidth="1"/>
    <col min="6168" max="6168" width="7.5703125" customWidth="1"/>
    <col min="6169" max="6170" width="5.7109375" customWidth="1"/>
    <col min="6171" max="6171" width="7.7109375" customWidth="1"/>
    <col min="6172" max="6172" width="7.5703125" customWidth="1"/>
    <col min="6173" max="6173" width="5" customWidth="1"/>
    <col min="6174" max="6174" width="6.28515625" customWidth="1"/>
    <col min="6385" max="6385" width="23.140625" customWidth="1"/>
    <col min="6386" max="6386" width="6.140625" customWidth="1"/>
    <col min="6387" max="6387" width="5.7109375" customWidth="1"/>
    <col min="6388" max="6389" width="5.28515625" customWidth="1"/>
    <col min="6390" max="6390" width="6.140625" customWidth="1"/>
    <col min="6391" max="6391" width="6" customWidth="1"/>
    <col min="6392" max="6393" width="5.28515625" customWidth="1"/>
    <col min="6394" max="6394" width="6.42578125" customWidth="1"/>
    <col min="6395" max="6395" width="6.28515625" customWidth="1"/>
    <col min="6396" max="6397" width="5.28515625" customWidth="1"/>
    <col min="6398" max="6405" width="7" customWidth="1"/>
    <col min="6406" max="6406" width="5.85546875" customWidth="1"/>
    <col min="6407" max="6408" width="6" customWidth="1"/>
    <col min="6409" max="6409" width="5.28515625" customWidth="1"/>
    <col min="6410" max="6410" width="6.42578125" customWidth="1"/>
    <col min="6411" max="6411" width="6.28515625" customWidth="1"/>
    <col min="6412" max="6412" width="6.5703125" customWidth="1"/>
    <col min="6413" max="6413" width="5.28515625" customWidth="1"/>
    <col min="6414" max="6414" width="6.28515625" customWidth="1"/>
    <col min="6415" max="6415" width="6.140625" customWidth="1"/>
    <col min="6416" max="6417" width="5.28515625" customWidth="1"/>
    <col min="6418" max="6418" width="6.5703125" customWidth="1"/>
    <col min="6419" max="6419" width="5.7109375" customWidth="1"/>
    <col min="6420" max="6421" width="5.28515625" customWidth="1"/>
    <col min="6422" max="6422" width="6.85546875" customWidth="1"/>
    <col min="6423" max="6423" width="5.7109375" customWidth="1"/>
    <col min="6424" max="6424" width="7.5703125" customWidth="1"/>
    <col min="6425" max="6426" width="5.7109375" customWidth="1"/>
    <col min="6427" max="6427" width="7.7109375" customWidth="1"/>
    <col min="6428" max="6428" width="7.5703125" customWidth="1"/>
    <col min="6429" max="6429" width="5" customWidth="1"/>
    <col min="6430" max="6430" width="6.28515625" customWidth="1"/>
    <col min="6641" max="6641" width="23.140625" customWidth="1"/>
    <col min="6642" max="6642" width="6.140625" customWidth="1"/>
    <col min="6643" max="6643" width="5.7109375" customWidth="1"/>
    <col min="6644" max="6645" width="5.28515625" customWidth="1"/>
    <col min="6646" max="6646" width="6.140625" customWidth="1"/>
    <col min="6647" max="6647" width="6" customWidth="1"/>
    <col min="6648" max="6649" width="5.28515625" customWidth="1"/>
    <col min="6650" max="6650" width="6.42578125" customWidth="1"/>
    <col min="6651" max="6651" width="6.28515625" customWidth="1"/>
    <col min="6652" max="6653" width="5.28515625" customWidth="1"/>
    <col min="6654" max="6661" width="7" customWidth="1"/>
    <col min="6662" max="6662" width="5.85546875" customWidth="1"/>
    <col min="6663" max="6664" width="6" customWidth="1"/>
    <col min="6665" max="6665" width="5.28515625" customWidth="1"/>
    <col min="6666" max="6666" width="6.42578125" customWidth="1"/>
    <col min="6667" max="6667" width="6.28515625" customWidth="1"/>
    <col min="6668" max="6668" width="6.5703125" customWidth="1"/>
    <col min="6669" max="6669" width="5.28515625" customWidth="1"/>
    <col min="6670" max="6670" width="6.28515625" customWidth="1"/>
    <col min="6671" max="6671" width="6.140625" customWidth="1"/>
    <col min="6672" max="6673" width="5.28515625" customWidth="1"/>
    <col min="6674" max="6674" width="6.5703125" customWidth="1"/>
    <col min="6675" max="6675" width="5.7109375" customWidth="1"/>
    <col min="6676" max="6677" width="5.28515625" customWidth="1"/>
    <col min="6678" max="6678" width="6.85546875" customWidth="1"/>
    <col min="6679" max="6679" width="5.7109375" customWidth="1"/>
    <col min="6680" max="6680" width="7.5703125" customWidth="1"/>
    <col min="6681" max="6682" width="5.7109375" customWidth="1"/>
    <col min="6683" max="6683" width="7.7109375" customWidth="1"/>
    <col min="6684" max="6684" width="7.5703125" customWidth="1"/>
    <col min="6685" max="6685" width="5" customWidth="1"/>
    <col min="6686" max="6686" width="6.28515625" customWidth="1"/>
    <col min="6897" max="6897" width="23.140625" customWidth="1"/>
    <col min="6898" max="6898" width="6.140625" customWidth="1"/>
    <col min="6899" max="6899" width="5.7109375" customWidth="1"/>
    <col min="6900" max="6901" width="5.28515625" customWidth="1"/>
    <col min="6902" max="6902" width="6.140625" customWidth="1"/>
    <col min="6903" max="6903" width="6" customWidth="1"/>
    <col min="6904" max="6905" width="5.28515625" customWidth="1"/>
    <col min="6906" max="6906" width="6.42578125" customWidth="1"/>
    <col min="6907" max="6907" width="6.28515625" customWidth="1"/>
    <col min="6908" max="6909" width="5.28515625" customWidth="1"/>
    <col min="6910" max="6917" width="7" customWidth="1"/>
    <col min="6918" max="6918" width="5.85546875" customWidth="1"/>
    <col min="6919" max="6920" width="6" customWidth="1"/>
    <col min="6921" max="6921" width="5.28515625" customWidth="1"/>
    <col min="6922" max="6922" width="6.42578125" customWidth="1"/>
    <col min="6923" max="6923" width="6.28515625" customWidth="1"/>
    <col min="6924" max="6924" width="6.5703125" customWidth="1"/>
    <col min="6925" max="6925" width="5.28515625" customWidth="1"/>
    <col min="6926" max="6926" width="6.28515625" customWidth="1"/>
    <col min="6927" max="6927" width="6.140625" customWidth="1"/>
    <col min="6928" max="6929" width="5.28515625" customWidth="1"/>
    <col min="6930" max="6930" width="6.5703125" customWidth="1"/>
    <col min="6931" max="6931" width="5.7109375" customWidth="1"/>
    <col min="6932" max="6933" width="5.28515625" customWidth="1"/>
    <col min="6934" max="6934" width="6.85546875" customWidth="1"/>
    <col min="6935" max="6935" width="5.7109375" customWidth="1"/>
    <col min="6936" max="6936" width="7.5703125" customWidth="1"/>
    <col min="6937" max="6938" width="5.7109375" customWidth="1"/>
    <col min="6939" max="6939" width="7.7109375" customWidth="1"/>
    <col min="6940" max="6940" width="7.5703125" customWidth="1"/>
    <col min="6941" max="6941" width="5" customWidth="1"/>
    <col min="6942" max="6942" width="6.28515625" customWidth="1"/>
    <col min="7153" max="7153" width="23.140625" customWidth="1"/>
    <col min="7154" max="7154" width="6.140625" customWidth="1"/>
    <col min="7155" max="7155" width="5.7109375" customWidth="1"/>
    <col min="7156" max="7157" width="5.28515625" customWidth="1"/>
    <col min="7158" max="7158" width="6.140625" customWidth="1"/>
    <col min="7159" max="7159" width="6" customWidth="1"/>
    <col min="7160" max="7161" width="5.28515625" customWidth="1"/>
    <col min="7162" max="7162" width="6.42578125" customWidth="1"/>
    <col min="7163" max="7163" width="6.28515625" customWidth="1"/>
    <col min="7164" max="7165" width="5.28515625" customWidth="1"/>
    <col min="7166" max="7173" width="7" customWidth="1"/>
    <col min="7174" max="7174" width="5.85546875" customWidth="1"/>
    <col min="7175" max="7176" width="6" customWidth="1"/>
    <col min="7177" max="7177" width="5.28515625" customWidth="1"/>
    <col min="7178" max="7178" width="6.42578125" customWidth="1"/>
    <col min="7179" max="7179" width="6.28515625" customWidth="1"/>
    <col min="7180" max="7180" width="6.5703125" customWidth="1"/>
    <col min="7181" max="7181" width="5.28515625" customWidth="1"/>
    <col min="7182" max="7182" width="6.28515625" customWidth="1"/>
    <col min="7183" max="7183" width="6.140625" customWidth="1"/>
    <col min="7184" max="7185" width="5.28515625" customWidth="1"/>
    <col min="7186" max="7186" width="6.5703125" customWidth="1"/>
    <col min="7187" max="7187" width="5.7109375" customWidth="1"/>
    <col min="7188" max="7189" width="5.28515625" customWidth="1"/>
    <col min="7190" max="7190" width="6.85546875" customWidth="1"/>
    <col min="7191" max="7191" width="5.7109375" customWidth="1"/>
    <col min="7192" max="7192" width="7.5703125" customWidth="1"/>
    <col min="7193" max="7194" width="5.7109375" customWidth="1"/>
    <col min="7195" max="7195" width="7.7109375" customWidth="1"/>
    <col min="7196" max="7196" width="7.5703125" customWidth="1"/>
    <col min="7197" max="7197" width="5" customWidth="1"/>
    <col min="7198" max="7198" width="6.28515625" customWidth="1"/>
    <col min="7409" max="7409" width="23.140625" customWidth="1"/>
    <col min="7410" max="7410" width="6.140625" customWidth="1"/>
    <col min="7411" max="7411" width="5.7109375" customWidth="1"/>
    <col min="7412" max="7413" width="5.28515625" customWidth="1"/>
    <col min="7414" max="7414" width="6.140625" customWidth="1"/>
    <col min="7415" max="7415" width="6" customWidth="1"/>
    <col min="7416" max="7417" width="5.28515625" customWidth="1"/>
    <col min="7418" max="7418" width="6.42578125" customWidth="1"/>
    <col min="7419" max="7419" width="6.28515625" customWidth="1"/>
    <col min="7420" max="7421" width="5.28515625" customWidth="1"/>
    <col min="7422" max="7429" width="7" customWidth="1"/>
    <col min="7430" max="7430" width="5.85546875" customWidth="1"/>
    <col min="7431" max="7432" width="6" customWidth="1"/>
    <col min="7433" max="7433" width="5.28515625" customWidth="1"/>
    <col min="7434" max="7434" width="6.42578125" customWidth="1"/>
    <col min="7435" max="7435" width="6.28515625" customWidth="1"/>
    <col min="7436" max="7436" width="6.5703125" customWidth="1"/>
    <col min="7437" max="7437" width="5.28515625" customWidth="1"/>
    <col min="7438" max="7438" width="6.28515625" customWidth="1"/>
    <col min="7439" max="7439" width="6.140625" customWidth="1"/>
    <col min="7440" max="7441" width="5.28515625" customWidth="1"/>
    <col min="7442" max="7442" width="6.5703125" customWidth="1"/>
    <col min="7443" max="7443" width="5.7109375" customWidth="1"/>
    <col min="7444" max="7445" width="5.28515625" customWidth="1"/>
    <col min="7446" max="7446" width="6.85546875" customWidth="1"/>
    <col min="7447" max="7447" width="5.7109375" customWidth="1"/>
    <col min="7448" max="7448" width="7.5703125" customWidth="1"/>
    <col min="7449" max="7450" width="5.7109375" customWidth="1"/>
    <col min="7451" max="7451" width="7.7109375" customWidth="1"/>
    <col min="7452" max="7452" width="7.5703125" customWidth="1"/>
    <col min="7453" max="7453" width="5" customWidth="1"/>
    <col min="7454" max="7454" width="6.28515625" customWidth="1"/>
    <col min="7665" max="7665" width="23.140625" customWidth="1"/>
    <col min="7666" max="7666" width="6.140625" customWidth="1"/>
    <col min="7667" max="7667" width="5.7109375" customWidth="1"/>
    <col min="7668" max="7669" width="5.28515625" customWidth="1"/>
    <col min="7670" max="7670" width="6.140625" customWidth="1"/>
    <col min="7671" max="7671" width="6" customWidth="1"/>
    <col min="7672" max="7673" width="5.28515625" customWidth="1"/>
    <col min="7674" max="7674" width="6.42578125" customWidth="1"/>
    <col min="7675" max="7675" width="6.28515625" customWidth="1"/>
    <col min="7676" max="7677" width="5.28515625" customWidth="1"/>
    <col min="7678" max="7685" width="7" customWidth="1"/>
    <col min="7686" max="7686" width="5.85546875" customWidth="1"/>
    <col min="7687" max="7688" width="6" customWidth="1"/>
    <col min="7689" max="7689" width="5.28515625" customWidth="1"/>
    <col min="7690" max="7690" width="6.42578125" customWidth="1"/>
    <col min="7691" max="7691" width="6.28515625" customWidth="1"/>
    <col min="7692" max="7692" width="6.5703125" customWidth="1"/>
    <col min="7693" max="7693" width="5.28515625" customWidth="1"/>
    <col min="7694" max="7694" width="6.28515625" customWidth="1"/>
    <col min="7695" max="7695" width="6.140625" customWidth="1"/>
    <col min="7696" max="7697" width="5.28515625" customWidth="1"/>
    <col min="7698" max="7698" width="6.5703125" customWidth="1"/>
    <col min="7699" max="7699" width="5.7109375" customWidth="1"/>
    <col min="7700" max="7701" width="5.28515625" customWidth="1"/>
    <col min="7702" max="7702" width="6.85546875" customWidth="1"/>
    <col min="7703" max="7703" width="5.7109375" customWidth="1"/>
    <col min="7704" max="7704" width="7.5703125" customWidth="1"/>
    <col min="7705" max="7706" width="5.7109375" customWidth="1"/>
    <col min="7707" max="7707" width="7.7109375" customWidth="1"/>
    <col min="7708" max="7708" width="7.5703125" customWidth="1"/>
    <col min="7709" max="7709" width="5" customWidth="1"/>
    <col min="7710" max="7710" width="6.28515625" customWidth="1"/>
    <col min="7921" max="7921" width="23.140625" customWidth="1"/>
    <col min="7922" max="7922" width="6.140625" customWidth="1"/>
    <col min="7923" max="7923" width="5.7109375" customWidth="1"/>
    <col min="7924" max="7925" width="5.28515625" customWidth="1"/>
    <col min="7926" max="7926" width="6.140625" customWidth="1"/>
    <col min="7927" max="7927" width="6" customWidth="1"/>
    <col min="7928" max="7929" width="5.28515625" customWidth="1"/>
    <col min="7930" max="7930" width="6.42578125" customWidth="1"/>
    <col min="7931" max="7931" width="6.28515625" customWidth="1"/>
    <col min="7932" max="7933" width="5.28515625" customWidth="1"/>
    <col min="7934" max="7941" width="7" customWidth="1"/>
    <col min="7942" max="7942" width="5.85546875" customWidth="1"/>
    <col min="7943" max="7944" width="6" customWidth="1"/>
    <col min="7945" max="7945" width="5.28515625" customWidth="1"/>
    <col min="7946" max="7946" width="6.42578125" customWidth="1"/>
    <col min="7947" max="7947" width="6.28515625" customWidth="1"/>
    <col min="7948" max="7948" width="6.5703125" customWidth="1"/>
    <col min="7949" max="7949" width="5.28515625" customWidth="1"/>
    <col min="7950" max="7950" width="6.28515625" customWidth="1"/>
    <col min="7951" max="7951" width="6.140625" customWidth="1"/>
    <col min="7952" max="7953" width="5.28515625" customWidth="1"/>
    <col min="7954" max="7954" width="6.5703125" customWidth="1"/>
    <col min="7955" max="7955" width="5.7109375" customWidth="1"/>
    <col min="7956" max="7957" width="5.28515625" customWidth="1"/>
    <col min="7958" max="7958" width="6.85546875" customWidth="1"/>
    <col min="7959" max="7959" width="5.7109375" customWidth="1"/>
    <col min="7960" max="7960" width="7.5703125" customWidth="1"/>
    <col min="7961" max="7962" width="5.7109375" customWidth="1"/>
    <col min="7963" max="7963" width="7.7109375" customWidth="1"/>
    <col min="7964" max="7964" width="7.5703125" customWidth="1"/>
    <col min="7965" max="7965" width="5" customWidth="1"/>
    <col min="7966" max="7966" width="6.28515625" customWidth="1"/>
    <col min="8177" max="8177" width="23.140625" customWidth="1"/>
    <col min="8178" max="8178" width="6.140625" customWidth="1"/>
    <col min="8179" max="8179" width="5.7109375" customWidth="1"/>
    <col min="8180" max="8181" width="5.28515625" customWidth="1"/>
    <col min="8182" max="8182" width="6.140625" customWidth="1"/>
    <col min="8183" max="8183" width="6" customWidth="1"/>
    <col min="8184" max="8185" width="5.28515625" customWidth="1"/>
    <col min="8186" max="8186" width="6.42578125" customWidth="1"/>
    <col min="8187" max="8187" width="6.28515625" customWidth="1"/>
    <col min="8188" max="8189" width="5.28515625" customWidth="1"/>
    <col min="8190" max="8197" width="7" customWidth="1"/>
    <col min="8198" max="8198" width="5.85546875" customWidth="1"/>
    <col min="8199" max="8200" width="6" customWidth="1"/>
    <col min="8201" max="8201" width="5.28515625" customWidth="1"/>
    <col min="8202" max="8202" width="6.42578125" customWidth="1"/>
    <col min="8203" max="8203" width="6.28515625" customWidth="1"/>
    <col min="8204" max="8204" width="6.5703125" customWidth="1"/>
    <col min="8205" max="8205" width="5.28515625" customWidth="1"/>
    <col min="8206" max="8206" width="6.28515625" customWidth="1"/>
    <col min="8207" max="8207" width="6.140625" customWidth="1"/>
    <col min="8208" max="8209" width="5.28515625" customWidth="1"/>
    <col min="8210" max="8210" width="6.5703125" customWidth="1"/>
    <col min="8211" max="8211" width="5.7109375" customWidth="1"/>
    <col min="8212" max="8213" width="5.28515625" customWidth="1"/>
    <col min="8214" max="8214" width="6.85546875" customWidth="1"/>
    <col min="8215" max="8215" width="5.7109375" customWidth="1"/>
    <col min="8216" max="8216" width="7.5703125" customWidth="1"/>
    <col min="8217" max="8218" width="5.7109375" customWidth="1"/>
    <col min="8219" max="8219" width="7.7109375" customWidth="1"/>
    <col min="8220" max="8220" width="7.5703125" customWidth="1"/>
    <col min="8221" max="8221" width="5" customWidth="1"/>
    <col min="8222" max="8222" width="6.28515625" customWidth="1"/>
    <col min="8433" max="8433" width="23.140625" customWidth="1"/>
    <col min="8434" max="8434" width="6.140625" customWidth="1"/>
    <col min="8435" max="8435" width="5.7109375" customWidth="1"/>
    <col min="8436" max="8437" width="5.28515625" customWidth="1"/>
    <col min="8438" max="8438" width="6.140625" customWidth="1"/>
    <col min="8439" max="8439" width="6" customWidth="1"/>
    <col min="8440" max="8441" width="5.28515625" customWidth="1"/>
    <col min="8442" max="8442" width="6.42578125" customWidth="1"/>
    <col min="8443" max="8443" width="6.28515625" customWidth="1"/>
    <col min="8444" max="8445" width="5.28515625" customWidth="1"/>
    <col min="8446" max="8453" width="7" customWidth="1"/>
    <col min="8454" max="8454" width="5.85546875" customWidth="1"/>
    <col min="8455" max="8456" width="6" customWidth="1"/>
    <col min="8457" max="8457" width="5.28515625" customWidth="1"/>
    <col min="8458" max="8458" width="6.42578125" customWidth="1"/>
    <col min="8459" max="8459" width="6.28515625" customWidth="1"/>
    <col min="8460" max="8460" width="6.5703125" customWidth="1"/>
    <col min="8461" max="8461" width="5.28515625" customWidth="1"/>
    <col min="8462" max="8462" width="6.28515625" customWidth="1"/>
    <col min="8463" max="8463" width="6.140625" customWidth="1"/>
    <col min="8464" max="8465" width="5.28515625" customWidth="1"/>
    <col min="8466" max="8466" width="6.5703125" customWidth="1"/>
    <col min="8467" max="8467" width="5.7109375" customWidth="1"/>
    <col min="8468" max="8469" width="5.28515625" customWidth="1"/>
    <col min="8470" max="8470" width="6.85546875" customWidth="1"/>
    <col min="8471" max="8471" width="5.7109375" customWidth="1"/>
    <col min="8472" max="8472" width="7.5703125" customWidth="1"/>
    <col min="8473" max="8474" width="5.7109375" customWidth="1"/>
    <col min="8475" max="8475" width="7.7109375" customWidth="1"/>
    <col min="8476" max="8476" width="7.5703125" customWidth="1"/>
    <col min="8477" max="8477" width="5" customWidth="1"/>
    <col min="8478" max="8478" width="6.28515625" customWidth="1"/>
    <col min="8689" max="8689" width="23.140625" customWidth="1"/>
    <col min="8690" max="8690" width="6.140625" customWidth="1"/>
    <col min="8691" max="8691" width="5.7109375" customWidth="1"/>
    <col min="8692" max="8693" width="5.28515625" customWidth="1"/>
    <col min="8694" max="8694" width="6.140625" customWidth="1"/>
    <col min="8695" max="8695" width="6" customWidth="1"/>
    <col min="8696" max="8697" width="5.28515625" customWidth="1"/>
    <col min="8698" max="8698" width="6.42578125" customWidth="1"/>
    <col min="8699" max="8699" width="6.28515625" customWidth="1"/>
    <col min="8700" max="8701" width="5.28515625" customWidth="1"/>
    <col min="8702" max="8709" width="7" customWidth="1"/>
    <col min="8710" max="8710" width="5.85546875" customWidth="1"/>
    <col min="8711" max="8712" width="6" customWidth="1"/>
    <col min="8713" max="8713" width="5.28515625" customWidth="1"/>
    <col min="8714" max="8714" width="6.42578125" customWidth="1"/>
    <col min="8715" max="8715" width="6.28515625" customWidth="1"/>
    <col min="8716" max="8716" width="6.5703125" customWidth="1"/>
    <col min="8717" max="8717" width="5.28515625" customWidth="1"/>
    <col min="8718" max="8718" width="6.28515625" customWidth="1"/>
    <col min="8719" max="8719" width="6.140625" customWidth="1"/>
    <col min="8720" max="8721" width="5.28515625" customWidth="1"/>
    <col min="8722" max="8722" width="6.5703125" customWidth="1"/>
    <col min="8723" max="8723" width="5.7109375" customWidth="1"/>
    <col min="8724" max="8725" width="5.28515625" customWidth="1"/>
    <col min="8726" max="8726" width="6.85546875" customWidth="1"/>
    <col min="8727" max="8727" width="5.7109375" customWidth="1"/>
    <col min="8728" max="8728" width="7.5703125" customWidth="1"/>
    <col min="8729" max="8730" width="5.7109375" customWidth="1"/>
    <col min="8731" max="8731" width="7.7109375" customWidth="1"/>
    <col min="8732" max="8732" width="7.5703125" customWidth="1"/>
    <col min="8733" max="8733" width="5" customWidth="1"/>
    <col min="8734" max="8734" width="6.28515625" customWidth="1"/>
    <col min="8945" max="8945" width="23.140625" customWidth="1"/>
    <col min="8946" max="8946" width="6.140625" customWidth="1"/>
    <col min="8947" max="8947" width="5.7109375" customWidth="1"/>
    <col min="8948" max="8949" width="5.28515625" customWidth="1"/>
    <col min="8950" max="8950" width="6.140625" customWidth="1"/>
    <col min="8951" max="8951" width="6" customWidth="1"/>
    <col min="8952" max="8953" width="5.28515625" customWidth="1"/>
    <col min="8954" max="8954" width="6.42578125" customWidth="1"/>
    <col min="8955" max="8955" width="6.28515625" customWidth="1"/>
    <col min="8956" max="8957" width="5.28515625" customWidth="1"/>
    <col min="8958" max="8965" width="7" customWidth="1"/>
    <col min="8966" max="8966" width="5.85546875" customWidth="1"/>
    <col min="8967" max="8968" width="6" customWidth="1"/>
    <col min="8969" max="8969" width="5.28515625" customWidth="1"/>
    <col min="8970" max="8970" width="6.42578125" customWidth="1"/>
    <col min="8971" max="8971" width="6.28515625" customWidth="1"/>
    <col min="8972" max="8972" width="6.5703125" customWidth="1"/>
    <col min="8973" max="8973" width="5.28515625" customWidth="1"/>
    <col min="8974" max="8974" width="6.28515625" customWidth="1"/>
    <col min="8975" max="8975" width="6.140625" customWidth="1"/>
    <col min="8976" max="8977" width="5.28515625" customWidth="1"/>
    <col min="8978" max="8978" width="6.5703125" customWidth="1"/>
    <col min="8979" max="8979" width="5.7109375" customWidth="1"/>
    <col min="8980" max="8981" width="5.28515625" customWidth="1"/>
    <col min="8982" max="8982" width="6.85546875" customWidth="1"/>
    <col min="8983" max="8983" width="5.7109375" customWidth="1"/>
    <col min="8984" max="8984" width="7.5703125" customWidth="1"/>
    <col min="8985" max="8986" width="5.7109375" customWidth="1"/>
    <col min="8987" max="8987" width="7.7109375" customWidth="1"/>
    <col min="8988" max="8988" width="7.5703125" customWidth="1"/>
    <col min="8989" max="8989" width="5" customWidth="1"/>
    <col min="8990" max="8990" width="6.28515625" customWidth="1"/>
    <col min="9201" max="9201" width="23.140625" customWidth="1"/>
    <col min="9202" max="9202" width="6.140625" customWidth="1"/>
    <col min="9203" max="9203" width="5.7109375" customWidth="1"/>
    <col min="9204" max="9205" width="5.28515625" customWidth="1"/>
    <col min="9206" max="9206" width="6.140625" customWidth="1"/>
    <col min="9207" max="9207" width="6" customWidth="1"/>
    <col min="9208" max="9209" width="5.28515625" customWidth="1"/>
    <col min="9210" max="9210" width="6.42578125" customWidth="1"/>
    <col min="9211" max="9211" width="6.28515625" customWidth="1"/>
    <col min="9212" max="9213" width="5.28515625" customWidth="1"/>
    <col min="9214" max="9221" width="7" customWidth="1"/>
    <col min="9222" max="9222" width="5.85546875" customWidth="1"/>
    <col min="9223" max="9224" width="6" customWidth="1"/>
    <col min="9225" max="9225" width="5.28515625" customWidth="1"/>
    <col min="9226" max="9226" width="6.42578125" customWidth="1"/>
    <col min="9227" max="9227" width="6.28515625" customWidth="1"/>
    <col min="9228" max="9228" width="6.5703125" customWidth="1"/>
    <col min="9229" max="9229" width="5.28515625" customWidth="1"/>
    <col min="9230" max="9230" width="6.28515625" customWidth="1"/>
    <col min="9231" max="9231" width="6.140625" customWidth="1"/>
    <col min="9232" max="9233" width="5.28515625" customWidth="1"/>
    <col min="9234" max="9234" width="6.5703125" customWidth="1"/>
    <col min="9235" max="9235" width="5.7109375" customWidth="1"/>
    <col min="9236" max="9237" width="5.28515625" customWidth="1"/>
    <col min="9238" max="9238" width="6.85546875" customWidth="1"/>
    <col min="9239" max="9239" width="5.7109375" customWidth="1"/>
    <col min="9240" max="9240" width="7.5703125" customWidth="1"/>
    <col min="9241" max="9242" width="5.7109375" customWidth="1"/>
    <col min="9243" max="9243" width="7.7109375" customWidth="1"/>
    <col min="9244" max="9244" width="7.5703125" customWidth="1"/>
    <col min="9245" max="9245" width="5" customWidth="1"/>
    <col min="9246" max="9246" width="6.28515625" customWidth="1"/>
    <col min="9457" max="9457" width="23.140625" customWidth="1"/>
    <col min="9458" max="9458" width="6.140625" customWidth="1"/>
    <col min="9459" max="9459" width="5.7109375" customWidth="1"/>
    <col min="9460" max="9461" width="5.28515625" customWidth="1"/>
    <col min="9462" max="9462" width="6.140625" customWidth="1"/>
    <col min="9463" max="9463" width="6" customWidth="1"/>
    <col min="9464" max="9465" width="5.28515625" customWidth="1"/>
    <col min="9466" max="9466" width="6.42578125" customWidth="1"/>
    <col min="9467" max="9467" width="6.28515625" customWidth="1"/>
    <col min="9468" max="9469" width="5.28515625" customWidth="1"/>
    <col min="9470" max="9477" width="7" customWidth="1"/>
    <col min="9478" max="9478" width="5.85546875" customWidth="1"/>
    <col min="9479" max="9480" width="6" customWidth="1"/>
    <col min="9481" max="9481" width="5.28515625" customWidth="1"/>
    <col min="9482" max="9482" width="6.42578125" customWidth="1"/>
    <col min="9483" max="9483" width="6.28515625" customWidth="1"/>
    <col min="9484" max="9484" width="6.5703125" customWidth="1"/>
    <col min="9485" max="9485" width="5.28515625" customWidth="1"/>
    <col min="9486" max="9486" width="6.28515625" customWidth="1"/>
    <col min="9487" max="9487" width="6.140625" customWidth="1"/>
    <col min="9488" max="9489" width="5.28515625" customWidth="1"/>
    <col min="9490" max="9490" width="6.5703125" customWidth="1"/>
    <col min="9491" max="9491" width="5.7109375" customWidth="1"/>
    <col min="9492" max="9493" width="5.28515625" customWidth="1"/>
    <col min="9494" max="9494" width="6.85546875" customWidth="1"/>
    <col min="9495" max="9495" width="5.7109375" customWidth="1"/>
    <col min="9496" max="9496" width="7.5703125" customWidth="1"/>
    <col min="9497" max="9498" width="5.7109375" customWidth="1"/>
    <col min="9499" max="9499" width="7.7109375" customWidth="1"/>
    <col min="9500" max="9500" width="7.5703125" customWidth="1"/>
    <col min="9501" max="9501" width="5" customWidth="1"/>
    <col min="9502" max="9502" width="6.28515625" customWidth="1"/>
    <col min="9713" max="9713" width="23.140625" customWidth="1"/>
    <col min="9714" max="9714" width="6.140625" customWidth="1"/>
    <col min="9715" max="9715" width="5.7109375" customWidth="1"/>
    <col min="9716" max="9717" width="5.28515625" customWidth="1"/>
    <col min="9718" max="9718" width="6.140625" customWidth="1"/>
    <col min="9719" max="9719" width="6" customWidth="1"/>
    <col min="9720" max="9721" width="5.28515625" customWidth="1"/>
    <col min="9722" max="9722" width="6.42578125" customWidth="1"/>
    <col min="9723" max="9723" width="6.28515625" customWidth="1"/>
    <col min="9724" max="9725" width="5.28515625" customWidth="1"/>
    <col min="9726" max="9733" width="7" customWidth="1"/>
    <col min="9734" max="9734" width="5.85546875" customWidth="1"/>
    <col min="9735" max="9736" width="6" customWidth="1"/>
    <col min="9737" max="9737" width="5.28515625" customWidth="1"/>
    <col min="9738" max="9738" width="6.42578125" customWidth="1"/>
    <col min="9739" max="9739" width="6.28515625" customWidth="1"/>
    <col min="9740" max="9740" width="6.5703125" customWidth="1"/>
    <col min="9741" max="9741" width="5.28515625" customWidth="1"/>
    <col min="9742" max="9742" width="6.28515625" customWidth="1"/>
    <col min="9743" max="9743" width="6.140625" customWidth="1"/>
    <col min="9744" max="9745" width="5.28515625" customWidth="1"/>
    <col min="9746" max="9746" width="6.5703125" customWidth="1"/>
    <col min="9747" max="9747" width="5.7109375" customWidth="1"/>
    <col min="9748" max="9749" width="5.28515625" customWidth="1"/>
    <col min="9750" max="9750" width="6.85546875" customWidth="1"/>
    <col min="9751" max="9751" width="5.7109375" customWidth="1"/>
    <col min="9752" max="9752" width="7.5703125" customWidth="1"/>
    <col min="9753" max="9754" width="5.7109375" customWidth="1"/>
    <col min="9755" max="9755" width="7.7109375" customWidth="1"/>
    <col min="9756" max="9756" width="7.5703125" customWidth="1"/>
    <col min="9757" max="9757" width="5" customWidth="1"/>
    <col min="9758" max="9758" width="6.28515625" customWidth="1"/>
    <col min="9969" max="9969" width="23.140625" customWidth="1"/>
    <col min="9970" max="9970" width="6.140625" customWidth="1"/>
    <col min="9971" max="9971" width="5.7109375" customWidth="1"/>
    <col min="9972" max="9973" width="5.28515625" customWidth="1"/>
    <col min="9974" max="9974" width="6.140625" customWidth="1"/>
    <col min="9975" max="9975" width="6" customWidth="1"/>
    <col min="9976" max="9977" width="5.28515625" customWidth="1"/>
    <col min="9978" max="9978" width="6.42578125" customWidth="1"/>
    <col min="9979" max="9979" width="6.28515625" customWidth="1"/>
    <col min="9980" max="9981" width="5.28515625" customWidth="1"/>
    <col min="9982" max="9989" width="7" customWidth="1"/>
    <col min="9990" max="9990" width="5.85546875" customWidth="1"/>
    <col min="9991" max="9992" width="6" customWidth="1"/>
    <col min="9993" max="9993" width="5.28515625" customWidth="1"/>
    <col min="9994" max="9994" width="6.42578125" customWidth="1"/>
    <col min="9995" max="9995" width="6.28515625" customWidth="1"/>
    <col min="9996" max="9996" width="6.5703125" customWidth="1"/>
    <col min="9997" max="9997" width="5.28515625" customWidth="1"/>
    <col min="9998" max="9998" width="6.28515625" customWidth="1"/>
    <col min="9999" max="9999" width="6.140625" customWidth="1"/>
    <col min="10000" max="10001" width="5.28515625" customWidth="1"/>
    <col min="10002" max="10002" width="6.5703125" customWidth="1"/>
    <col min="10003" max="10003" width="5.7109375" customWidth="1"/>
    <col min="10004" max="10005" width="5.28515625" customWidth="1"/>
    <col min="10006" max="10006" width="6.85546875" customWidth="1"/>
    <col min="10007" max="10007" width="5.7109375" customWidth="1"/>
    <col min="10008" max="10008" width="7.5703125" customWidth="1"/>
    <col min="10009" max="10010" width="5.7109375" customWidth="1"/>
    <col min="10011" max="10011" width="7.7109375" customWidth="1"/>
    <col min="10012" max="10012" width="7.5703125" customWidth="1"/>
    <col min="10013" max="10013" width="5" customWidth="1"/>
    <col min="10014" max="10014" width="6.28515625" customWidth="1"/>
    <col min="10225" max="10225" width="23.140625" customWidth="1"/>
    <col min="10226" max="10226" width="6.140625" customWidth="1"/>
    <col min="10227" max="10227" width="5.7109375" customWidth="1"/>
    <col min="10228" max="10229" width="5.28515625" customWidth="1"/>
    <col min="10230" max="10230" width="6.140625" customWidth="1"/>
    <col min="10231" max="10231" width="6" customWidth="1"/>
    <col min="10232" max="10233" width="5.28515625" customWidth="1"/>
    <col min="10234" max="10234" width="6.42578125" customWidth="1"/>
    <col min="10235" max="10235" width="6.28515625" customWidth="1"/>
    <col min="10236" max="10237" width="5.28515625" customWidth="1"/>
    <col min="10238" max="10245" width="7" customWidth="1"/>
    <col min="10246" max="10246" width="5.85546875" customWidth="1"/>
    <col min="10247" max="10248" width="6" customWidth="1"/>
    <col min="10249" max="10249" width="5.28515625" customWidth="1"/>
    <col min="10250" max="10250" width="6.42578125" customWidth="1"/>
    <col min="10251" max="10251" width="6.28515625" customWidth="1"/>
    <col min="10252" max="10252" width="6.5703125" customWidth="1"/>
    <col min="10253" max="10253" width="5.28515625" customWidth="1"/>
    <col min="10254" max="10254" width="6.28515625" customWidth="1"/>
    <col min="10255" max="10255" width="6.140625" customWidth="1"/>
    <col min="10256" max="10257" width="5.28515625" customWidth="1"/>
    <col min="10258" max="10258" width="6.5703125" customWidth="1"/>
    <col min="10259" max="10259" width="5.7109375" customWidth="1"/>
    <col min="10260" max="10261" width="5.28515625" customWidth="1"/>
    <col min="10262" max="10262" width="6.85546875" customWidth="1"/>
    <col min="10263" max="10263" width="5.7109375" customWidth="1"/>
    <col min="10264" max="10264" width="7.5703125" customWidth="1"/>
    <col min="10265" max="10266" width="5.7109375" customWidth="1"/>
    <col min="10267" max="10267" width="7.7109375" customWidth="1"/>
    <col min="10268" max="10268" width="7.5703125" customWidth="1"/>
    <col min="10269" max="10269" width="5" customWidth="1"/>
    <col min="10270" max="10270" width="6.28515625" customWidth="1"/>
    <col min="10481" max="10481" width="23.140625" customWidth="1"/>
    <col min="10482" max="10482" width="6.140625" customWidth="1"/>
    <col min="10483" max="10483" width="5.7109375" customWidth="1"/>
    <col min="10484" max="10485" width="5.28515625" customWidth="1"/>
    <col min="10486" max="10486" width="6.140625" customWidth="1"/>
    <col min="10487" max="10487" width="6" customWidth="1"/>
    <col min="10488" max="10489" width="5.28515625" customWidth="1"/>
    <col min="10490" max="10490" width="6.42578125" customWidth="1"/>
    <col min="10491" max="10491" width="6.28515625" customWidth="1"/>
    <col min="10492" max="10493" width="5.28515625" customWidth="1"/>
    <col min="10494" max="10501" width="7" customWidth="1"/>
    <col min="10502" max="10502" width="5.85546875" customWidth="1"/>
    <col min="10503" max="10504" width="6" customWidth="1"/>
    <col min="10505" max="10505" width="5.28515625" customWidth="1"/>
    <col min="10506" max="10506" width="6.42578125" customWidth="1"/>
    <col min="10507" max="10507" width="6.28515625" customWidth="1"/>
    <col min="10508" max="10508" width="6.5703125" customWidth="1"/>
    <col min="10509" max="10509" width="5.28515625" customWidth="1"/>
    <col min="10510" max="10510" width="6.28515625" customWidth="1"/>
    <col min="10511" max="10511" width="6.140625" customWidth="1"/>
    <col min="10512" max="10513" width="5.28515625" customWidth="1"/>
    <col min="10514" max="10514" width="6.5703125" customWidth="1"/>
    <col min="10515" max="10515" width="5.7109375" customWidth="1"/>
    <col min="10516" max="10517" width="5.28515625" customWidth="1"/>
    <col min="10518" max="10518" width="6.85546875" customWidth="1"/>
    <col min="10519" max="10519" width="5.7109375" customWidth="1"/>
    <col min="10520" max="10520" width="7.5703125" customWidth="1"/>
    <col min="10521" max="10522" width="5.7109375" customWidth="1"/>
    <col min="10523" max="10523" width="7.7109375" customWidth="1"/>
    <col min="10524" max="10524" width="7.5703125" customWidth="1"/>
    <col min="10525" max="10525" width="5" customWidth="1"/>
    <col min="10526" max="10526" width="6.28515625" customWidth="1"/>
    <col min="10737" max="10737" width="23.140625" customWidth="1"/>
    <col min="10738" max="10738" width="6.140625" customWidth="1"/>
    <col min="10739" max="10739" width="5.7109375" customWidth="1"/>
    <col min="10740" max="10741" width="5.28515625" customWidth="1"/>
    <col min="10742" max="10742" width="6.140625" customWidth="1"/>
    <col min="10743" max="10743" width="6" customWidth="1"/>
    <col min="10744" max="10745" width="5.28515625" customWidth="1"/>
    <col min="10746" max="10746" width="6.42578125" customWidth="1"/>
    <col min="10747" max="10747" width="6.28515625" customWidth="1"/>
    <col min="10748" max="10749" width="5.28515625" customWidth="1"/>
    <col min="10750" max="10757" width="7" customWidth="1"/>
    <col min="10758" max="10758" width="5.85546875" customWidth="1"/>
    <col min="10759" max="10760" width="6" customWidth="1"/>
    <col min="10761" max="10761" width="5.28515625" customWidth="1"/>
    <col min="10762" max="10762" width="6.42578125" customWidth="1"/>
    <col min="10763" max="10763" width="6.28515625" customWidth="1"/>
    <col min="10764" max="10764" width="6.5703125" customWidth="1"/>
    <col min="10765" max="10765" width="5.28515625" customWidth="1"/>
    <col min="10766" max="10766" width="6.28515625" customWidth="1"/>
    <col min="10767" max="10767" width="6.140625" customWidth="1"/>
    <col min="10768" max="10769" width="5.28515625" customWidth="1"/>
    <col min="10770" max="10770" width="6.5703125" customWidth="1"/>
    <col min="10771" max="10771" width="5.7109375" customWidth="1"/>
    <col min="10772" max="10773" width="5.28515625" customWidth="1"/>
    <col min="10774" max="10774" width="6.85546875" customWidth="1"/>
    <col min="10775" max="10775" width="5.7109375" customWidth="1"/>
    <col min="10776" max="10776" width="7.5703125" customWidth="1"/>
    <col min="10777" max="10778" width="5.7109375" customWidth="1"/>
    <col min="10779" max="10779" width="7.7109375" customWidth="1"/>
    <col min="10780" max="10780" width="7.5703125" customWidth="1"/>
    <col min="10781" max="10781" width="5" customWidth="1"/>
    <col min="10782" max="10782" width="6.28515625" customWidth="1"/>
    <col min="10993" max="10993" width="23.140625" customWidth="1"/>
    <col min="10994" max="10994" width="6.140625" customWidth="1"/>
    <col min="10995" max="10995" width="5.7109375" customWidth="1"/>
    <col min="10996" max="10997" width="5.28515625" customWidth="1"/>
    <col min="10998" max="10998" width="6.140625" customWidth="1"/>
    <col min="10999" max="10999" width="6" customWidth="1"/>
    <col min="11000" max="11001" width="5.28515625" customWidth="1"/>
    <col min="11002" max="11002" width="6.42578125" customWidth="1"/>
    <col min="11003" max="11003" width="6.28515625" customWidth="1"/>
    <col min="11004" max="11005" width="5.28515625" customWidth="1"/>
    <col min="11006" max="11013" width="7" customWidth="1"/>
    <col min="11014" max="11014" width="5.85546875" customWidth="1"/>
    <col min="11015" max="11016" width="6" customWidth="1"/>
    <col min="11017" max="11017" width="5.28515625" customWidth="1"/>
    <col min="11018" max="11018" width="6.42578125" customWidth="1"/>
    <col min="11019" max="11019" width="6.28515625" customWidth="1"/>
    <col min="11020" max="11020" width="6.5703125" customWidth="1"/>
    <col min="11021" max="11021" width="5.28515625" customWidth="1"/>
    <col min="11022" max="11022" width="6.28515625" customWidth="1"/>
    <col min="11023" max="11023" width="6.140625" customWidth="1"/>
    <col min="11024" max="11025" width="5.28515625" customWidth="1"/>
    <col min="11026" max="11026" width="6.5703125" customWidth="1"/>
    <col min="11027" max="11027" width="5.7109375" customWidth="1"/>
    <col min="11028" max="11029" width="5.28515625" customWidth="1"/>
    <col min="11030" max="11030" width="6.85546875" customWidth="1"/>
    <col min="11031" max="11031" width="5.7109375" customWidth="1"/>
    <col min="11032" max="11032" width="7.5703125" customWidth="1"/>
    <col min="11033" max="11034" width="5.7109375" customWidth="1"/>
    <col min="11035" max="11035" width="7.7109375" customWidth="1"/>
    <col min="11036" max="11036" width="7.5703125" customWidth="1"/>
    <col min="11037" max="11037" width="5" customWidth="1"/>
    <col min="11038" max="11038" width="6.28515625" customWidth="1"/>
    <col min="11249" max="11249" width="23.140625" customWidth="1"/>
    <col min="11250" max="11250" width="6.140625" customWidth="1"/>
    <col min="11251" max="11251" width="5.7109375" customWidth="1"/>
    <col min="11252" max="11253" width="5.28515625" customWidth="1"/>
    <col min="11254" max="11254" width="6.140625" customWidth="1"/>
    <col min="11255" max="11255" width="6" customWidth="1"/>
    <col min="11256" max="11257" width="5.28515625" customWidth="1"/>
    <col min="11258" max="11258" width="6.42578125" customWidth="1"/>
    <col min="11259" max="11259" width="6.28515625" customWidth="1"/>
    <col min="11260" max="11261" width="5.28515625" customWidth="1"/>
    <col min="11262" max="11269" width="7" customWidth="1"/>
    <col min="11270" max="11270" width="5.85546875" customWidth="1"/>
    <col min="11271" max="11272" width="6" customWidth="1"/>
    <col min="11273" max="11273" width="5.28515625" customWidth="1"/>
    <col min="11274" max="11274" width="6.42578125" customWidth="1"/>
    <col min="11275" max="11275" width="6.28515625" customWidth="1"/>
    <col min="11276" max="11276" width="6.5703125" customWidth="1"/>
    <col min="11277" max="11277" width="5.28515625" customWidth="1"/>
    <col min="11278" max="11278" width="6.28515625" customWidth="1"/>
    <col min="11279" max="11279" width="6.140625" customWidth="1"/>
    <col min="11280" max="11281" width="5.28515625" customWidth="1"/>
    <col min="11282" max="11282" width="6.5703125" customWidth="1"/>
    <col min="11283" max="11283" width="5.7109375" customWidth="1"/>
    <col min="11284" max="11285" width="5.28515625" customWidth="1"/>
    <col min="11286" max="11286" width="6.85546875" customWidth="1"/>
    <col min="11287" max="11287" width="5.7109375" customWidth="1"/>
    <col min="11288" max="11288" width="7.5703125" customWidth="1"/>
    <col min="11289" max="11290" width="5.7109375" customWidth="1"/>
    <col min="11291" max="11291" width="7.7109375" customWidth="1"/>
    <col min="11292" max="11292" width="7.5703125" customWidth="1"/>
    <col min="11293" max="11293" width="5" customWidth="1"/>
    <col min="11294" max="11294" width="6.28515625" customWidth="1"/>
    <col min="11505" max="11505" width="23.140625" customWidth="1"/>
    <col min="11506" max="11506" width="6.140625" customWidth="1"/>
    <col min="11507" max="11507" width="5.7109375" customWidth="1"/>
    <col min="11508" max="11509" width="5.28515625" customWidth="1"/>
    <col min="11510" max="11510" width="6.140625" customWidth="1"/>
    <col min="11511" max="11511" width="6" customWidth="1"/>
    <col min="11512" max="11513" width="5.28515625" customWidth="1"/>
    <col min="11514" max="11514" width="6.42578125" customWidth="1"/>
    <col min="11515" max="11515" width="6.28515625" customWidth="1"/>
    <col min="11516" max="11517" width="5.28515625" customWidth="1"/>
    <col min="11518" max="11525" width="7" customWidth="1"/>
    <col min="11526" max="11526" width="5.85546875" customWidth="1"/>
    <col min="11527" max="11528" width="6" customWidth="1"/>
    <col min="11529" max="11529" width="5.28515625" customWidth="1"/>
    <col min="11530" max="11530" width="6.42578125" customWidth="1"/>
    <col min="11531" max="11531" width="6.28515625" customWidth="1"/>
    <col min="11532" max="11532" width="6.5703125" customWidth="1"/>
    <col min="11533" max="11533" width="5.28515625" customWidth="1"/>
    <col min="11534" max="11534" width="6.28515625" customWidth="1"/>
    <col min="11535" max="11535" width="6.140625" customWidth="1"/>
    <col min="11536" max="11537" width="5.28515625" customWidth="1"/>
    <col min="11538" max="11538" width="6.5703125" customWidth="1"/>
    <col min="11539" max="11539" width="5.7109375" customWidth="1"/>
    <col min="11540" max="11541" width="5.28515625" customWidth="1"/>
    <col min="11542" max="11542" width="6.85546875" customWidth="1"/>
    <col min="11543" max="11543" width="5.7109375" customWidth="1"/>
    <col min="11544" max="11544" width="7.5703125" customWidth="1"/>
    <col min="11545" max="11546" width="5.7109375" customWidth="1"/>
    <col min="11547" max="11547" width="7.7109375" customWidth="1"/>
    <col min="11548" max="11548" width="7.5703125" customWidth="1"/>
    <col min="11549" max="11549" width="5" customWidth="1"/>
    <col min="11550" max="11550" width="6.28515625" customWidth="1"/>
    <col min="11761" max="11761" width="23.140625" customWidth="1"/>
    <col min="11762" max="11762" width="6.140625" customWidth="1"/>
    <col min="11763" max="11763" width="5.7109375" customWidth="1"/>
    <col min="11764" max="11765" width="5.28515625" customWidth="1"/>
    <col min="11766" max="11766" width="6.140625" customWidth="1"/>
    <col min="11767" max="11767" width="6" customWidth="1"/>
    <col min="11768" max="11769" width="5.28515625" customWidth="1"/>
    <col min="11770" max="11770" width="6.42578125" customWidth="1"/>
    <col min="11771" max="11771" width="6.28515625" customWidth="1"/>
    <col min="11772" max="11773" width="5.28515625" customWidth="1"/>
    <col min="11774" max="11781" width="7" customWidth="1"/>
    <col min="11782" max="11782" width="5.85546875" customWidth="1"/>
    <col min="11783" max="11784" width="6" customWidth="1"/>
    <col min="11785" max="11785" width="5.28515625" customWidth="1"/>
    <col min="11786" max="11786" width="6.42578125" customWidth="1"/>
    <col min="11787" max="11787" width="6.28515625" customWidth="1"/>
    <col min="11788" max="11788" width="6.5703125" customWidth="1"/>
    <col min="11789" max="11789" width="5.28515625" customWidth="1"/>
    <col min="11790" max="11790" width="6.28515625" customWidth="1"/>
    <col min="11791" max="11791" width="6.140625" customWidth="1"/>
    <col min="11792" max="11793" width="5.28515625" customWidth="1"/>
    <col min="11794" max="11794" width="6.5703125" customWidth="1"/>
    <col min="11795" max="11795" width="5.7109375" customWidth="1"/>
    <col min="11796" max="11797" width="5.28515625" customWidth="1"/>
    <col min="11798" max="11798" width="6.85546875" customWidth="1"/>
    <col min="11799" max="11799" width="5.7109375" customWidth="1"/>
    <col min="11800" max="11800" width="7.5703125" customWidth="1"/>
    <col min="11801" max="11802" width="5.7109375" customWidth="1"/>
    <col min="11803" max="11803" width="7.7109375" customWidth="1"/>
    <col min="11804" max="11804" width="7.5703125" customWidth="1"/>
    <col min="11805" max="11805" width="5" customWidth="1"/>
    <col min="11806" max="11806" width="6.28515625" customWidth="1"/>
    <col min="12017" max="12017" width="23.140625" customWidth="1"/>
    <col min="12018" max="12018" width="6.140625" customWidth="1"/>
    <col min="12019" max="12019" width="5.7109375" customWidth="1"/>
    <col min="12020" max="12021" width="5.28515625" customWidth="1"/>
    <col min="12022" max="12022" width="6.140625" customWidth="1"/>
    <col min="12023" max="12023" width="6" customWidth="1"/>
    <col min="12024" max="12025" width="5.28515625" customWidth="1"/>
    <col min="12026" max="12026" width="6.42578125" customWidth="1"/>
    <col min="12027" max="12027" width="6.28515625" customWidth="1"/>
    <col min="12028" max="12029" width="5.28515625" customWidth="1"/>
    <col min="12030" max="12037" width="7" customWidth="1"/>
    <col min="12038" max="12038" width="5.85546875" customWidth="1"/>
    <col min="12039" max="12040" width="6" customWidth="1"/>
    <col min="12041" max="12041" width="5.28515625" customWidth="1"/>
    <col min="12042" max="12042" width="6.42578125" customWidth="1"/>
    <col min="12043" max="12043" width="6.28515625" customWidth="1"/>
    <col min="12044" max="12044" width="6.5703125" customWidth="1"/>
    <col min="12045" max="12045" width="5.28515625" customWidth="1"/>
    <col min="12046" max="12046" width="6.28515625" customWidth="1"/>
    <col min="12047" max="12047" width="6.140625" customWidth="1"/>
    <col min="12048" max="12049" width="5.28515625" customWidth="1"/>
    <col min="12050" max="12050" width="6.5703125" customWidth="1"/>
    <col min="12051" max="12051" width="5.7109375" customWidth="1"/>
    <col min="12052" max="12053" width="5.28515625" customWidth="1"/>
    <col min="12054" max="12054" width="6.85546875" customWidth="1"/>
    <col min="12055" max="12055" width="5.7109375" customWidth="1"/>
    <col min="12056" max="12056" width="7.5703125" customWidth="1"/>
    <col min="12057" max="12058" width="5.7109375" customWidth="1"/>
    <col min="12059" max="12059" width="7.7109375" customWidth="1"/>
    <col min="12060" max="12060" width="7.5703125" customWidth="1"/>
    <col min="12061" max="12061" width="5" customWidth="1"/>
    <col min="12062" max="12062" width="6.28515625" customWidth="1"/>
    <col min="12273" max="12273" width="23.140625" customWidth="1"/>
    <col min="12274" max="12274" width="6.140625" customWidth="1"/>
    <col min="12275" max="12275" width="5.7109375" customWidth="1"/>
    <col min="12276" max="12277" width="5.28515625" customWidth="1"/>
    <col min="12278" max="12278" width="6.140625" customWidth="1"/>
    <col min="12279" max="12279" width="6" customWidth="1"/>
    <col min="12280" max="12281" width="5.28515625" customWidth="1"/>
    <col min="12282" max="12282" width="6.42578125" customWidth="1"/>
    <col min="12283" max="12283" width="6.28515625" customWidth="1"/>
    <col min="12284" max="12285" width="5.28515625" customWidth="1"/>
    <col min="12286" max="12293" width="7" customWidth="1"/>
    <col min="12294" max="12294" width="5.85546875" customWidth="1"/>
    <col min="12295" max="12296" width="6" customWidth="1"/>
    <col min="12297" max="12297" width="5.28515625" customWidth="1"/>
    <col min="12298" max="12298" width="6.42578125" customWidth="1"/>
    <col min="12299" max="12299" width="6.28515625" customWidth="1"/>
    <col min="12300" max="12300" width="6.5703125" customWidth="1"/>
    <col min="12301" max="12301" width="5.28515625" customWidth="1"/>
    <col min="12302" max="12302" width="6.28515625" customWidth="1"/>
    <col min="12303" max="12303" width="6.140625" customWidth="1"/>
    <col min="12304" max="12305" width="5.28515625" customWidth="1"/>
    <col min="12306" max="12306" width="6.5703125" customWidth="1"/>
    <col min="12307" max="12307" width="5.7109375" customWidth="1"/>
    <col min="12308" max="12309" width="5.28515625" customWidth="1"/>
    <col min="12310" max="12310" width="6.85546875" customWidth="1"/>
    <col min="12311" max="12311" width="5.7109375" customWidth="1"/>
    <col min="12312" max="12312" width="7.5703125" customWidth="1"/>
    <col min="12313" max="12314" width="5.7109375" customWidth="1"/>
    <col min="12315" max="12315" width="7.7109375" customWidth="1"/>
    <col min="12316" max="12316" width="7.5703125" customWidth="1"/>
    <col min="12317" max="12317" width="5" customWidth="1"/>
    <col min="12318" max="12318" width="6.28515625" customWidth="1"/>
    <col min="12529" max="12529" width="23.140625" customWidth="1"/>
    <col min="12530" max="12530" width="6.140625" customWidth="1"/>
    <col min="12531" max="12531" width="5.7109375" customWidth="1"/>
    <col min="12532" max="12533" width="5.28515625" customWidth="1"/>
    <col min="12534" max="12534" width="6.140625" customWidth="1"/>
    <col min="12535" max="12535" width="6" customWidth="1"/>
    <col min="12536" max="12537" width="5.28515625" customWidth="1"/>
    <col min="12538" max="12538" width="6.42578125" customWidth="1"/>
    <col min="12539" max="12539" width="6.28515625" customWidth="1"/>
    <col min="12540" max="12541" width="5.28515625" customWidth="1"/>
    <col min="12542" max="12549" width="7" customWidth="1"/>
    <col min="12550" max="12550" width="5.85546875" customWidth="1"/>
    <col min="12551" max="12552" width="6" customWidth="1"/>
    <col min="12553" max="12553" width="5.28515625" customWidth="1"/>
    <col min="12554" max="12554" width="6.42578125" customWidth="1"/>
    <col min="12555" max="12555" width="6.28515625" customWidth="1"/>
    <col min="12556" max="12556" width="6.5703125" customWidth="1"/>
    <col min="12557" max="12557" width="5.28515625" customWidth="1"/>
    <col min="12558" max="12558" width="6.28515625" customWidth="1"/>
    <col min="12559" max="12559" width="6.140625" customWidth="1"/>
    <col min="12560" max="12561" width="5.28515625" customWidth="1"/>
    <col min="12562" max="12562" width="6.5703125" customWidth="1"/>
    <col min="12563" max="12563" width="5.7109375" customWidth="1"/>
    <col min="12564" max="12565" width="5.28515625" customWidth="1"/>
    <col min="12566" max="12566" width="6.85546875" customWidth="1"/>
    <col min="12567" max="12567" width="5.7109375" customWidth="1"/>
    <col min="12568" max="12568" width="7.5703125" customWidth="1"/>
    <col min="12569" max="12570" width="5.7109375" customWidth="1"/>
    <col min="12571" max="12571" width="7.7109375" customWidth="1"/>
    <col min="12572" max="12572" width="7.5703125" customWidth="1"/>
    <col min="12573" max="12573" width="5" customWidth="1"/>
    <col min="12574" max="12574" width="6.28515625" customWidth="1"/>
    <col min="12785" max="12785" width="23.140625" customWidth="1"/>
    <col min="12786" max="12786" width="6.140625" customWidth="1"/>
    <col min="12787" max="12787" width="5.7109375" customWidth="1"/>
    <col min="12788" max="12789" width="5.28515625" customWidth="1"/>
    <col min="12790" max="12790" width="6.140625" customWidth="1"/>
    <col min="12791" max="12791" width="6" customWidth="1"/>
    <col min="12792" max="12793" width="5.28515625" customWidth="1"/>
    <col min="12794" max="12794" width="6.42578125" customWidth="1"/>
    <col min="12795" max="12795" width="6.28515625" customWidth="1"/>
    <col min="12796" max="12797" width="5.28515625" customWidth="1"/>
    <col min="12798" max="12805" width="7" customWidth="1"/>
    <col min="12806" max="12806" width="5.85546875" customWidth="1"/>
    <col min="12807" max="12808" width="6" customWidth="1"/>
    <col min="12809" max="12809" width="5.28515625" customWidth="1"/>
    <col min="12810" max="12810" width="6.42578125" customWidth="1"/>
    <col min="12811" max="12811" width="6.28515625" customWidth="1"/>
    <col min="12812" max="12812" width="6.5703125" customWidth="1"/>
    <col min="12813" max="12813" width="5.28515625" customWidth="1"/>
    <col min="12814" max="12814" width="6.28515625" customWidth="1"/>
    <col min="12815" max="12815" width="6.140625" customWidth="1"/>
    <col min="12816" max="12817" width="5.28515625" customWidth="1"/>
    <col min="12818" max="12818" width="6.5703125" customWidth="1"/>
    <col min="12819" max="12819" width="5.7109375" customWidth="1"/>
    <col min="12820" max="12821" width="5.28515625" customWidth="1"/>
    <col min="12822" max="12822" width="6.85546875" customWidth="1"/>
    <col min="12823" max="12823" width="5.7109375" customWidth="1"/>
    <col min="12824" max="12824" width="7.5703125" customWidth="1"/>
    <col min="12825" max="12826" width="5.7109375" customWidth="1"/>
    <col min="12827" max="12827" width="7.7109375" customWidth="1"/>
    <col min="12828" max="12828" width="7.5703125" customWidth="1"/>
    <col min="12829" max="12829" width="5" customWidth="1"/>
    <col min="12830" max="12830" width="6.28515625" customWidth="1"/>
    <col min="13041" max="13041" width="23.140625" customWidth="1"/>
    <col min="13042" max="13042" width="6.140625" customWidth="1"/>
    <col min="13043" max="13043" width="5.7109375" customWidth="1"/>
    <col min="13044" max="13045" width="5.28515625" customWidth="1"/>
    <col min="13046" max="13046" width="6.140625" customWidth="1"/>
    <col min="13047" max="13047" width="6" customWidth="1"/>
    <col min="13048" max="13049" width="5.28515625" customWidth="1"/>
    <col min="13050" max="13050" width="6.42578125" customWidth="1"/>
    <col min="13051" max="13051" width="6.28515625" customWidth="1"/>
    <col min="13052" max="13053" width="5.28515625" customWidth="1"/>
    <col min="13054" max="13061" width="7" customWidth="1"/>
    <col min="13062" max="13062" width="5.85546875" customWidth="1"/>
    <col min="13063" max="13064" width="6" customWidth="1"/>
    <col min="13065" max="13065" width="5.28515625" customWidth="1"/>
    <col min="13066" max="13066" width="6.42578125" customWidth="1"/>
    <col min="13067" max="13067" width="6.28515625" customWidth="1"/>
    <col min="13068" max="13068" width="6.5703125" customWidth="1"/>
    <col min="13069" max="13069" width="5.28515625" customWidth="1"/>
    <col min="13070" max="13070" width="6.28515625" customWidth="1"/>
    <col min="13071" max="13071" width="6.140625" customWidth="1"/>
    <col min="13072" max="13073" width="5.28515625" customWidth="1"/>
    <col min="13074" max="13074" width="6.5703125" customWidth="1"/>
    <col min="13075" max="13075" width="5.7109375" customWidth="1"/>
    <col min="13076" max="13077" width="5.28515625" customWidth="1"/>
    <col min="13078" max="13078" width="6.85546875" customWidth="1"/>
    <col min="13079" max="13079" width="5.7109375" customWidth="1"/>
    <col min="13080" max="13080" width="7.5703125" customWidth="1"/>
    <col min="13081" max="13082" width="5.7109375" customWidth="1"/>
    <col min="13083" max="13083" width="7.7109375" customWidth="1"/>
    <col min="13084" max="13084" width="7.5703125" customWidth="1"/>
    <col min="13085" max="13085" width="5" customWidth="1"/>
    <col min="13086" max="13086" width="6.28515625" customWidth="1"/>
    <col min="13297" max="13297" width="23.140625" customWidth="1"/>
    <col min="13298" max="13298" width="6.140625" customWidth="1"/>
    <col min="13299" max="13299" width="5.7109375" customWidth="1"/>
    <col min="13300" max="13301" width="5.28515625" customWidth="1"/>
    <col min="13302" max="13302" width="6.140625" customWidth="1"/>
    <col min="13303" max="13303" width="6" customWidth="1"/>
    <col min="13304" max="13305" width="5.28515625" customWidth="1"/>
    <col min="13306" max="13306" width="6.42578125" customWidth="1"/>
    <col min="13307" max="13307" width="6.28515625" customWidth="1"/>
    <col min="13308" max="13309" width="5.28515625" customWidth="1"/>
    <col min="13310" max="13317" width="7" customWidth="1"/>
    <col min="13318" max="13318" width="5.85546875" customWidth="1"/>
    <col min="13319" max="13320" width="6" customWidth="1"/>
    <col min="13321" max="13321" width="5.28515625" customWidth="1"/>
    <col min="13322" max="13322" width="6.42578125" customWidth="1"/>
    <col min="13323" max="13323" width="6.28515625" customWidth="1"/>
    <col min="13324" max="13324" width="6.5703125" customWidth="1"/>
    <col min="13325" max="13325" width="5.28515625" customWidth="1"/>
    <col min="13326" max="13326" width="6.28515625" customWidth="1"/>
    <col min="13327" max="13327" width="6.140625" customWidth="1"/>
    <col min="13328" max="13329" width="5.28515625" customWidth="1"/>
    <col min="13330" max="13330" width="6.5703125" customWidth="1"/>
    <col min="13331" max="13331" width="5.7109375" customWidth="1"/>
    <col min="13332" max="13333" width="5.28515625" customWidth="1"/>
    <col min="13334" max="13334" width="6.85546875" customWidth="1"/>
    <col min="13335" max="13335" width="5.7109375" customWidth="1"/>
    <col min="13336" max="13336" width="7.5703125" customWidth="1"/>
    <col min="13337" max="13338" width="5.7109375" customWidth="1"/>
    <col min="13339" max="13339" width="7.7109375" customWidth="1"/>
    <col min="13340" max="13340" width="7.5703125" customWidth="1"/>
    <col min="13341" max="13341" width="5" customWidth="1"/>
    <col min="13342" max="13342" width="6.28515625" customWidth="1"/>
    <col min="13553" max="13553" width="23.140625" customWidth="1"/>
    <col min="13554" max="13554" width="6.140625" customWidth="1"/>
    <col min="13555" max="13555" width="5.7109375" customWidth="1"/>
    <col min="13556" max="13557" width="5.28515625" customWidth="1"/>
    <col min="13558" max="13558" width="6.140625" customWidth="1"/>
    <col min="13559" max="13559" width="6" customWidth="1"/>
    <col min="13560" max="13561" width="5.28515625" customWidth="1"/>
    <col min="13562" max="13562" width="6.42578125" customWidth="1"/>
    <col min="13563" max="13563" width="6.28515625" customWidth="1"/>
    <col min="13564" max="13565" width="5.28515625" customWidth="1"/>
    <col min="13566" max="13573" width="7" customWidth="1"/>
    <col min="13574" max="13574" width="5.85546875" customWidth="1"/>
    <col min="13575" max="13576" width="6" customWidth="1"/>
    <col min="13577" max="13577" width="5.28515625" customWidth="1"/>
    <col min="13578" max="13578" width="6.42578125" customWidth="1"/>
    <col min="13579" max="13579" width="6.28515625" customWidth="1"/>
    <col min="13580" max="13580" width="6.5703125" customWidth="1"/>
    <col min="13581" max="13581" width="5.28515625" customWidth="1"/>
    <col min="13582" max="13582" width="6.28515625" customWidth="1"/>
    <col min="13583" max="13583" width="6.140625" customWidth="1"/>
    <col min="13584" max="13585" width="5.28515625" customWidth="1"/>
    <col min="13586" max="13586" width="6.5703125" customWidth="1"/>
    <col min="13587" max="13587" width="5.7109375" customWidth="1"/>
    <col min="13588" max="13589" width="5.28515625" customWidth="1"/>
    <col min="13590" max="13590" width="6.85546875" customWidth="1"/>
    <col min="13591" max="13591" width="5.7109375" customWidth="1"/>
    <col min="13592" max="13592" width="7.5703125" customWidth="1"/>
    <col min="13593" max="13594" width="5.7109375" customWidth="1"/>
    <col min="13595" max="13595" width="7.7109375" customWidth="1"/>
    <col min="13596" max="13596" width="7.5703125" customWidth="1"/>
    <col min="13597" max="13597" width="5" customWidth="1"/>
    <col min="13598" max="13598" width="6.28515625" customWidth="1"/>
    <col min="13809" max="13809" width="23.140625" customWidth="1"/>
    <col min="13810" max="13810" width="6.140625" customWidth="1"/>
    <col min="13811" max="13811" width="5.7109375" customWidth="1"/>
    <col min="13812" max="13813" width="5.28515625" customWidth="1"/>
    <col min="13814" max="13814" width="6.140625" customWidth="1"/>
    <col min="13815" max="13815" width="6" customWidth="1"/>
    <col min="13816" max="13817" width="5.28515625" customWidth="1"/>
    <col min="13818" max="13818" width="6.42578125" customWidth="1"/>
    <col min="13819" max="13819" width="6.28515625" customWidth="1"/>
    <col min="13820" max="13821" width="5.28515625" customWidth="1"/>
    <col min="13822" max="13829" width="7" customWidth="1"/>
    <col min="13830" max="13830" width="5.85546875" customWidth="1"/>
    <col min="13831" max="13832" width="6" customWidth="1"/>
    <col min="13833" max="13833" width="5.28515625" customWidth="1"/>
    <col min="13834" max="13834" width="6.42578125" customWidth="1"/>
    <col min="13835" max="13835" width="6.28515625" customWidth="1"/>
    <col min="13836" max="13836" width="6.5703125" customWidth="1"/>
    <col min="13837" max="13837" width="5.28515625" customWidth="1"/>
    <col min="13838" max="13838" width="6.28515625" customWidth="1"/>
    <col min="13839" max="13839" width="6.140625" customWidth="1"/>
    <col min="13840" max="13841" width="5.28515625" customWidth="1"/>
    <col min="13842" max="13842" width="6.5703125" customWidth="1"/>
    <col min="13843" max="13843" width="5.7109375" customWidth="1"/>
    <col min="13844" max="13845" width="5.28515625" customWidth="1"/>
    <col min="13846" max="13846" width="6.85546875" customWidth="1"/>
    <col min="13847" max="13847" width="5.7109375" customWidth="1"/>
    <col min="13848" max="13848" width="7.5703125" customWidth="1"/>
    <col min="13849" max="13850" width="5.7109375" customWidth="1"/>
    <col min="13851" max="13851" width="7.7109375" customWidth="1"/>
    <col min="13852" max="13852" width="7.5703125" customWidth="1"/>
    <col min="13853" max="13853" width="5" customWidth="1"/>
    <col min="13854" max="13854" width="6.28515625" customWidth="1"/>
    <col min="14065" max="14065" width="23.140625" customWidth="1"/>
    <col min="14066" max="14066" width="6.140625" customWidth="1"/>
    <col min="14067" max="14067" width="5.7109375" customWidth="1"/>
    <col min="14068" max="14069" width="5.28515625" customWidth="1"/>
    <col min="14070" max="14070" width="6.140625" customWidth="1"/>
    <col min="14071" max="14071" width="6" customWidth="1"/>
    <col min="14072" max="14073" width="5.28515625" customWidth="1"/>
    <col min="14074" max="14074" width="6.42578125" customWidth="1"/>
    <col min="14075" max="14075" width="6.28515625" customWidth="1"/>
    <col min="14076" max="14077" width="5.28515625" customWidth="1"/>
    <col min="14078" max="14085" width="7" customWidth="1"/>
    <col min="14086" max="14086" width="5.85546875" customWidth="1"/>
    <col min="14087" max="14088" width="6" customWidth="1"/>
    <col min="14089" max="14089" width="5.28515625" customWidth="1"/>
    <col min="14090" max="14090" width="6.42578125" customWidth="1"/>
    <col min="14091" max="14091" width="6.28515625" customWidth="1"/>
    <col min="14092" max="14092" width="6.5703125" customWidth="1"/>
    <col min="14093" max="14093" width="5.28515625" customWidth="1"/>
    <col min="14094" max="14094" width="6.28515625" customWidth="1"/>
    <col min="14095" max="14095" width="6.140625" customWidth="1"/>
    <col min="14096" max="14097" width="5.28515625" customWidth="1"/>
    <col min="14098" max="14098" width="6.5703125" customWidth="1"/>
    <col min="14099" max="14099" width="5.7109375" customWidth="1"/>
    <col min="14100" max="14101" width="5.28515625" customWidth="1"/>
    <col min="14102" max="14102" width="6.85546875" customWidth="1"/>
    <col min="14103" max="14103" width="5.7109375" customWidth="1"/>
    <col min="14104" max="14104" width="7.5703125" customWidth="1"/>
    <col min="14105" max="14106" width="5.7109375" customWidth="1"/>
    <col min="14107" max="14107" width="7.7109375" customWidth="1"/>
    <col min="14108" max="14108" width="7.5703125" customWidth="1"/>
    <col min="14109" max="14109" width="5" customWidth="1"/>
    <col min="14110" max="14110" width="6.28515625" customWidth="1"/>
    <col min="14321" max="14321" width="23.140625" customWidth="1"/>
    <col min="14322" max="14322" width="6.140625" customWidth="1"/>
    <col min="14323" max="14323" width="5.7109375" customWidth="1"/>
    <col min="14324" max="14325" width="5.28515625" customWidth="1"/>
    <col min="14326" max="14326" width="6.140625" customWidth="1"/>
    <col min="14327" max="14327" width="6" customWidth="1"/>
    <col min="14328" max="14329" width="5.28515625" customWidth="1"/>
    <col min="14330" max="14330" width="6.42578125" customWidth="1"/>
    <col min="14331" max="14331" width="6.28515625" customWidth="1"/>
    <col min="14332" max="14333" width="5.28515625" customWidth="1"/>
    <col min="14334" max="14341" width="7" customWidth="1"/>
    <col min="14342" max="14342" width="5.85546875" customWidth="1"/>
    <col min="14343" max="14344" width="6" customWidth="1"/>
    <col min="14345" max="14345" width="5.28515625" customWidth="1"/>
    <col min="14346" max="14346" width="6.42578125" customWidth="1"/>
    <col min="14347" max="14347" width="6.28515625" customWidth="1"/>
    <col min="14348" max="14348" width="6.5703125" customWidth="1"/>
    <col min="14349" max="14349" width="5.28515625" customWidth="1"/>
    <col min="14350" max="14350" width="6.28515625" customWidth="1"/>
    <col min="14351" max="14351" width="6.140625" customWidth="1"/>
    <col min="14352" max="14353" width="5.28515625" customWidth="1"/>
    <col min="14354" max="14354" width="6.5703125" customWidth="1"/>
    <col min="14355" max="14355" width="5.7109375" customWidth="1"/>
    <col min="14356" max="14357" width="5.28515625" customWidth="1"/>
    <col min="14358" max="14358" width="6.85546875" customWidth="1"/>
    <col min="14359" max="14359" width="5.7109375" customWidth="1"/>
    <col min="14360" max="14360" width="7.5703125" customWidth="1"/>
    <col min="14361" max="14362" width="5.7109375" customWidth="1"/>
    <col min="14363" max="14363" width="7.7109375" customWidth="1"/>
    <col min="14364" max="14364" width="7.5703125" customWidth="1"/>
    <col min="14365" max="14365" width="5" customWidth="1"/>
    <col min="14366" max="14366" width="6.28515625" customWidth="1"/>
    <col min="14577" max="14577" width="23.140625" customWidth="1"/>
    <col min="14578" max="14578" width="6.140625" customWidth="1"/>
    <col min="14579" max="14579" width="5.7109375" customWidth="1"/>
    <col min="14580" max="14581" width="5.28515625" customWidth="1"/>
    <col min="14582" max="14582" width="6.140625" customWidth="1"/>
    <col min="14583" max="14583" width="6" customWidth="1"/>
    <col min="14584" max="14585" width="5.28515625" customWidth="1"/>
    <col min="14586" max="14586" width="6.42578125" customWidth="1"/>
    <col min="14587" max="14587" width="6.28515625" customWidth="1"/>
    <col min="14588" max="14589" width="5.28515625" customWidth="1"/>
    <col min="14590" max="14597" width="7" customWidth="1"/>
    <col min="14598" max="14598" width="5.85546875" customWidth="1"/>
    <col min="14599" max="14600" width="6" customWidth="1"/>
    <col min="14601" max="14601" width="5.28515625" customWidth="1"/>
    <col min="14602" max="14602" width="6.42578125" customWidth="1"/>
    <col min="14603" max="14603" width="6.28515625" customWidth="1"/>
    <col min="14604" max="14604" width="6.5703125" customWidth="1"/>
    <col min="14605" max="14605" width="5.28515625" customWidth="1"/>
    <col min="14606" max="14606" width="6.28515625" customWidth="1"/>
    <col min="14607" max="14607" width="6.140625" customWidth="1"/>
    <col min="14608" max="14609" width="5.28515625" customWidth="1"/>
    <col min="14610" max="14610" width="6.5703125" customWidth="1"/>
    <col min="14611" max="14611" width="5.7109375" customWidth="1"/>
    <col min="14612" max="14613" width="5.28515625" customWidth="1"/>
    <col min="14614" max="14614" width="6.85546875" customWidth="1"/>
    <col min="14615" max="14615" width="5.7109375" customWidth="1"/>
    <col min="14616" max="14616" width="7.5703125" customWidth="1"/>
    <col min="14617" max="14618" width="5.7109375" customWidth="1"/>
    <col min="14619" max="14619" width="7.7109375" customWidth="1"/>
    <col min="14620" max="14620" width="7.5703125" customWidth="1"/>
    <col min="14621" max="14621" width="5" customWidth="1"/>
    <col min="14622" max="14622" width="6.28515625" customWidth="1"/>
    <col min="14833" max="14833" width="23.140625" customWidth="1"/>
    <col min="14834" max="14834" width="6.140625" customWidth="1"/>
    <col min="14835" max="14835" width="5.7109375" customWidth="1"/>
    <col min="14836" max="14837" width="5.28515625" customWidth="1"/>
    <col min="14838" max="14838" width="6.140625" customWidth="1"/>
    <col min="14839" max="14839" width="6" customWidth="1"/>
    <col min="14840" max="14841" width="5.28515625" customWidth="1"/>
    <col min="14842" max="14842" width="6.42578125" customWidth="1"/>
    <col min="14843" max="14843" width="6.28515625" customWidth="1"/>
    <col min="14844" max="14845" width="5.28515625" customWidth="1"/>
    <col min="14846" max="14853" width="7" customWidth="1"/>
    <col min="14854" max="14854" width="5.85546875" customWidth="1"/>
    <col min="14855" max="14856" width="6" customWidth="1"/>
    <col min="14857" max="14857" width="5.28515625" customWidth="1"/>
    <col min="14858" max="14858" width="6.42578125" customWidth="1"/>
    <col min="14859" max="14859" width="6.28515625" customWidth="1"/>
    <col min="14860" max="14860" width="6.5703125" customWidth="1"/>
    <col min="14861" max="14861" width="5.28515625" customWidth="1"/>
    <col min="14862" max="14862" width="6.28515625" customWidth="1"/>
    <col min="14863" max="14863" width="6.140625" customWidth="1"/>
    <col min="14864" max="14865" width="5.28515625" customWidth="1"/>
    <col min="14866" max="14866" width="6.5703125" customWidth="1"/>
    <col min="14867" max="14867" width="5.7109375" customWidth="1"/>
    <col min="14868" max="14869" width="5.28515625" customWidth="1"/>
    <col min="14870" max="14870" width="6.85546875" customWidth="1"/>
    <col min="14871" max="14871" width="5.7109375" customWidth="1"/>
    <col min="14872" max="14872" width="7.5703125" customWidth="1"/>
    <col min="14873" max="14874" width="5.7109375" customWidth="1"/>
    <col min="14875" max="14875" width="7.7109375" customWidth="1"/>
    <col min="14876" max="14876" width="7.5703125" customWidth="1"/>
    <col min="14877" max="14877" width="5" customWidth="1"/>
    <col min="14878" max="14878" width="6.28515625" customWidth="1"/>
    <col min="15089" max="15089" width="23.140625" customWidth="1"/>
    <col min="15090" max="15090" width="6.140625" customWidth="1"/>
    <col min="15091" max="15091" width="5.7109375" customWidth="1"/>
    <col min="15092" max="15093" width="5.28515625" customWidth="1"/>
    <col min="15094" max="15094" width="6.140625" customWidth="1"/>
    <col min="15095" max="15095" width="6" customWidth="1"/>
    <col min="15096" max="15097" width="5.28515625" customWidth="1"/>
    <col min="15098" max="15098" width="6.42578125" customWidth="1"/>
    <col min="15099" max="15099" width="6.28515625" customWidth="1"/>
    <col min="15100" max="15101" width="5.28515625" customWidth="1"/>
    <col min="15102" max="15109" width="7" customWidth="1"/>
    <col min="15110" max="15110" width="5.85546875" customWidth="1"/>
    <col min="15111" max="15112" width="6" customWidth="1"/>
    <col min="15113" max="15113" width="5.28515625" customWidth="1"/>
    <col min="15114" max="15114" width="6.42578125" customWidth="1"/>
    <col min="15115" max="15115" width="6.28515625" customWidth="1"/>
    <col min="15116" max="15116" width="6.5703125" customWidth="1"/>
    <col min="15117" max="15117" width="5.28515625" customWidth="1"/>
    <col min="15118" max="15118" width="6.28515625" customWidth="1"/>
    <col min="15119" max="15119" width="6.140625" customWidth="1"/>
    <col min="15120" max="15121" width="5.28515625" customWidth="1"/>
    <col min="15122" max="15122" width="6.5703125" customWidth="1"/>
    <col min="15123" max="15123" width="5.7109375" customWidth="1"/>
    <col min="15124" max="15125" width="5.28515625" customWidth="1"/>
    <col min="15126" max="15126" width="6.85546875" customWidth="1"/>
    <col min="15127" max="15127" width="5.7109375" customWidth="1"/>
    <col min="15128" max="15128" width="7.5703125" customWidth="1"/>
    <col min="15129" max="15130" width="5.7109375" customWidth="1"/>
    <col min="15131" max="15131" width="7.7109375" customWidth="1"/>
    <col min="15132" max="15132" width="7.5703125" customWidth="1"/>
    <col min="15133" max="15133" width="5" customWidth="1"/>
    <col min="15134" max="15134" width="6.28515625" customWidth="1"/>
    <col min="15345" max="15345" width="23.140625" customWidth="1"/>
    <col min="15346" max="15346" width="6.140625" customWidth="1"/>
    <col min="15347" max="15347" width="5.7109375" customWidth="1"/>
    <col min="15348" max="15349" width="5.28515625" customWidth="1"/>
    <col min="15350" max="15350" width="6.140625" customWidth="1"/>
    <col min="15351" max="15351" width="6" customWidth="1"/>
    <col min="15352" max="15353" width="5.28515625" customWidth="1"/>
    <col min="15354" max="15354" width="6.42578125" customWidth="1"/>
    <col min="15355" max="15355" width="6.28515625" customWidth="1"/>
    <col min="15356" max="15357" width="5.28515625" customWidth="1"/>
    <col min="15358" max="15365" width="7" customWidth="1"/>
    <col min="15366" max="15366" width="5.85546875" customWidth="1"/>
    <col min="15367" max="15368" width="6" customWidth="1"/>
    <col min="15369" max="15369" width="5.28515625" customWidth="1"/>
    <col min="15370" max="15370" width="6.42578125" customWidth="1"/>
    <col min="15371" max="15371" width="6.28515625" customWidth="1"/>
    <col min="15372" max="15372" width="6.5703125" customWidth="1"/>
    <col min="15373" max="15373" width="5.28515625" customWidth="1"/>
    <col min="15374" max="15374" width="6.28515625" customWidth="1"/>
    <col min="15375" max="15375" width="6.140625" customWidth="1"/>
    <col min="15376" max="15377" width="5.28515625" customWidth="1"/>
    <col min="15378" max="15378" width="6.5703125" customWidth="1"/>
    <col min="15379" max="15379" width="5.7109375" customWidth="1"/>
    <col min="15380" max="15381" width="5.28515625" customWidth="1"/>
    <col min="15382" max="15382" width="6.85546875" customWidth="1"/>
    <col min="15383" max="15383" width="5.7109375" customWidth="1"/>
    <col min="15384" max="15384" width="7.5703125" customWidth="1"/>
    <col min="15385" max="15386" width="5.7109375" customWidth="1"/>
    <col min="15387" max="15387" width="7.7109375" customWidth="1"/>
    <col min="15388" max="15388" width="7.5703125" customWidth="1"/>
    <col min="15389" max="15389" width="5" customWidth="1"/>
    <col min="15390" max="15390" width="6.28515625" customWidth="1"/>
    <col min="15601" max="15601" width="23.140625" customWidth="1"/>
    <col min="15602" max="15602" width="6.140625" customWidth="1"/>
    <col min="15603" max="15603" width="5.7109375" customWidth="1"/>
    <col min="15604" max="15605" width="5.28515625" customWidth="1"/>
    <col min="15606" max="15606" width="6.140625" customWidth="1"/>
    <col min="15607" max="15607" width="6" customWidth="1"/>
    <col min="15608" max="15609" width="5.28515625" customWidth="1"/>
    <col min="15610" max="15610" width="6.42578125" customWidth="1"/>
    <col min="15611" max="15611" width="6.28515625" customWidth="1"/>
    <col min="15612" max="15613" width="5.28515625" customWidth="1"/>
    <col min="15614" max="15621" width="7" customWidth="1"/>
    <col min="15622" max="15622" width="5.85546875" customWidth="1"/>
    <col min="15623" max="15624" width="6" customWidth="1"/>
    <col min="15625" max="15625" width="5.28515625" customWidth="1"/>
    <col min="15626" max="15626" width="6.42578125" customWidth="1"/>
    <col min="15627" max="15627" width="6.28515625" customWidth="1"/>
    <col min="15628" max="15628" width="6.5703125" customWidth="1"/>
    <col min="15629" max="15629" width="5.28515625" customWidth="1"/>
    <col min="15630" max="15630" width="6.28515625" customWidth="1"/>
    <col min="15631" max="15631" width="6.140625" customWidth="1"/>
    <col min="15632" max="15633" width="5.28515625" customWidth="1"/>
    <col min="15634" max="15634" width="6.5703125" customWidth="1"/>
    <col min="15635" max="15635" width="5.7109375" customWidth="1"/>
    <col min="15636" max="15637" width="5.28515625" customWidth="1"/>
    <col min="15638" max="15638" width="6.85546875" customWidth="1"/>
    <col min="15639" max="15639" width="5.7109375" customWidth="1"/>
    <col min="15640" max="15640" width="7.5703125" customWidth="1"/>
    <col min="15641" max="15642" width="5.7109375" customWidth="1"/>
    <col min="15643" max="15643" width="7.7109375" customWidth="1"/>
    <col min="15644" max="15644" width="7.5703125" customWidth="1"/>
    <col min="15645" max="15645" width="5" customWidth="1"/>
    <col min="15646" max="15646" width="6.28515625" customWidth="1"/>
    <col min="15857" max="15857" width="23.140625" customWidth="1"/>
    <col min="15858" max="15858" width="6.140625" customWidth="1"/>
    <col min="15859" max="15859" width="5.7109375" customWidth="1"/>
    <col min="15860" max="15861" width="5.28515625" customWidth="1"/>
    <col min="15862" max="15862" width="6.140625" customWidth="1"/>
    <col min="15863" max="15863" width="6" customWidth="1"/>
    <col min="15864" max="15865" width="5.28515625" customWidth="1"/>
    <col min="15866" max="15866" width="6.42578125" customWidth="1"/>
    <col min="15867" max="15867" width="6.28515625" customWidth="1"/>
    <col min="15868" max="15869" width="5.28515625" customWidth="1"/>
    <col min="15870" max="15877" width="7" customWidth="1"/>
    <col min="15878" max="15878" width="5.85546875" customWidth="1"/>
    <col min="15879" max="15880" width="6" customWidth="1"/>
    <col min="15881" max="15881" width="5.28515625" customWidth="1"/>
    <col min="15882" max="15882" width="6.42578125" customWidth="1"/>
    <col min="15883" max="15883" width="6.28515625" customWidth="1"/>
    <col min="15884" max="15884" width="6.5703125" customWidth="1"/>
    <col min="15885" max="15885" width="5.28515625" customWidth="1"/>
    <col min="15886" max="15886" width="6.28515625" customWidth="1"/>
    <col min="15887" max="15887" width="6.140625" customWidth="1"/>
    <col min="15888" max="15889" width="5.28515625" customWidth="1"/>
    <col min="15890" max="15890" width="6.5703125" customWidth="1"/>
    <col min="15891" max="15891" width="5.7109375" customWidth="1"/>
    <col min="15892" max="15893" width="5.28515625" customWidth="1"/>
    <col min="15894" max="15894" width="6.85546875" customWidth="1"/>
    <col min="15895" max="15895" width="5.7109375" customWidth="1"/>
    <col min="15896" max="15896" width="7.5703125" customWidth="1"/>
    <col min="15897" max="15898" width="5.7109375" customWidth="1"/>
    <col min="15899" max="15899" width="7.7109375" customWidth="1"/>
    <col min="15900" max="15900" width="7.5703125" customWidth="1"/>
    <col min="15901" max="15901" width="5" customWidth="1"/>
    <col min="15902" max="15902" width="6.28515625" customWidth="1"/>
    <col min="16113" max="16113" width="23.140625" customWidth="1"/>
    <col min="16114" max="16114" width="6.140625" customWidth="1"/>
    <col min="16115" max="16115" width="5.7109375" customWidth="1"/>
    <col min="16116" max="16117" width="5.28515625" customWidth="1"/>
    <col min="16118" max="16118" width="6.140625" customWidth="1"/>
    <col min="16119" max="16119" width="6" customWidth="1"/>
    <col min="16120" max="16121" width="5.28515625" customWidth="1"/>
    <col min="16122" max="16122" width="6.42578125" customWidth="1"/>
    <col min="16123" max="16123" width="6.28515625" customWidth="1"/>
    <col min="16124" max="16125" width="5.28515625" customWidth="1"/>
    <col min="16126" max="16133" width="7" customWidth="1"/>
    <col min="16134" max="16134" width="5.85546875" customWidth="1"/>
    <col min="16135" max="16136" width="6" customWidth="1"/>
    <col min="16137" max="16137" width="5.28515625" customWidth="1"/>
    <col min="16138" max="16138" width="6.42578125" customWidth="1"/>
    <col min="16139" max="16139" width="6.28515625" customWidth="1"/>
    <col min="16140" max="16140" width="6.5703125" customWidth="1"/>
    <col min="16141" max="16141" width="5.28515625" customWidth="1"/>
    <col min="16142" max="16142" width="6.28515625" customWidth="1"/>
    <col min="16143" max="16143" width="6.140625" customWidth="1"/>
    <col min="16144" max="16145" width="5.28515625" customWidth="1"/>
    <col min="16146" max="16146" width="6.5703125" customWidth="1"/>
    <col min="16147" max="16147" width="5.7109375" customWidth="1"/>
    <col min="16148" max="16149" width="5.28515625" customWidth="1"/>
    <col min="16150" max="16150" width="6.85546875" customWidth="1"/>
    <col min="16151" max="16151" width="5.7109375" customWidth="1"/>
    <col min="16152" max="16152" width="7.5703125" customWidth="1"/>
    <col min="16153" max="16154" width="5.7109375" customWidth="1"/>
    <col min="16155" max="16155" width="7.7109375" customWidth="1"/>
    <col min="16156" max="16156" width="7.5703125" customWidth="1"/>
    <col min="16157" max="16157" width="5" customWidth="1"/>
    <col min="16158" max="16158" width="6.28515625" customWidth="1"/>
  </cols>
  <sheetData>
    <row r="1" spans="1:40" x14ac:dyDescent="0.25">
      <c r="A1" s="1" t="s">
        <v>0</v>
      </c>
      <c r="B1" s="1"/>
      <c r="C1" s="1"/>
      <c r="D1" s="2"/>
      <c r="E1" s="3"/>
      <c r="F1" s="3"/>
      <c r="G1" s="4"/>
      <c r="H1" s="3"/>
      <c r="I1" s="3"/>
      <c r="J1" s="3"/>
      <c r="K1" s="3"/>
      <c r="L1" s="3"/>
      <c r="M1" s="4"/>
      <c r="N1" s="3"/>
      <c r="O1" s="3"/>
      <c r="P1" s="3"/>
      <c r="Q1" s="3"/>
      <c r="R1" s="3"/>
      <c r="S1" s="4"/>
      <c r="T1" s="3"/>
      <c r="U1" s="3"/>
      <c r="V1" s="5"/>
      <c r="W1" s="3"/>
      <c r="X1" s="3"/>
      <c r="Y1" s="3"/>
    </row>
    <row r="2" spans="1:40" x14ac:dyDescent="0.25">
      <c r="A2" s="1" t="s">
        <v>1</v>
      </c>
      <c r="B2" s="1"/>
      <c r="C2" s="1"/>
      <c r="D2" s="2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3"/>
      <c r="Q2" s="3"/>
      <c r="R2" s="3"/>
      <c r="S2" s="4"/>
      <c r="T2" s="3"/>
      <c r="U2" s="3"/>
      <c r="V2" s="5"/>
      <c r="W2" s="3"/>
      <c r="X2" s="3"/>
      <c r="Y2" s="3"/>
    </row>
    <row r="3" spans="1:40" x14ac:dyDescent="0.25">
      <c r="A3" s="3"/>
      <c r="B3" s="3"/>
      <c r="C3" s="3"/>
      <c r="D3" s="4"/>
      <c r="E3" s="3"/>
      <c r="F3" s="3"/>
      <c r="G3" s="4"/>
      <c r="H3" s="3"/>
      <c r="I3" s="3"/>
      <c r="J3" s="3"/>
      <c r="K3" s="3"/>
      <c r="L3" s="3"/>
      <c r="M3" s="4"/>
      <c r="N3" s="3"/>
      <c r="O3" s="3"/>
      <c r="P3" s="3"/>
      <c r="Q3" s="3"/>
      <c r="R3" s="3"/>
      <c r="S3" s="4"/>
      <c r="T3" s="3"/>
      <c r="U3" s="3"/>
      <c r="V3" s="5"/>
      <c r="W3" s="3"/>
      <c r="X3" s="3"/>
      <c r="Y3" s="3"/>
    </row>
    <row r="4" spans="1:40" x14ac:dyDescent="0.25">
      <c r="C4" s="7"/>
    </row>
    <row r="5" spans="1:40" ht="15" x14ac:dyDescent="0.25">
      <c r="A5" s="19" t="s">
        <v>10</v>
      </c>
      <c r="B5" s="54">
        <v>2013</v>
      </c>
      <c r="C5" s="55"/>
      <c r="D5" s="56"/>
      <c r="E5" s="54">
        <v>2014</v>
      </c>
      <c r="F5" s="55"/>
      <c r="G5" s="56"/>
      <c r="H5" s="54">
        <v>2015</v>
      </c>
      <c r="I5" s="55"/>
      <c r="J5" s="56"/>
      <c r="K5" s="54">
        <v>2016</v>
      </c>
      <c r="L5" s="55"/>
      <c r="M5" s="56"/>
      <c r="N5" s="54">
        <v>2017</v>
      </c>
      <c r="O5" s="55"/>
      <c r="P5" s="56"/>
      <c r="Q5" s="54">
        <v>2018</v>
      </c>
      <c r="R5" s="55"/>
      <c r="S5" s="56"/>
      <c r="T5" s="54">
        <v>2019</v>
      </c>
      <c r="U5" s="55"/>
      <c r="V5" s="56"/>
      <c r="W5" s="54">
        <v>2020</v>
      </c>
      <c r="X5" s="55"/>
      <c r="Y5" s="56"/>
      <c r="Z5" s="54">
        <v>2021</v>
      </c>
      <c r="AA5" s="55"/>
      <c r="AB5" s="56"/>
      <c r="AC5" s="54">
        <v>2022</v>
      </c>
      <c r="AD5" s="55"/>
      <c r="AE5" s="56"/>
      <c r="AF5" s="54">
        <v>2023</v>
      </c>
      <c r="AG5" s="55"/>
      <c r="AH5" s="56"/>
      <c r="AI5" s="54">
        <v>2024</v>
      </c>
      <c r="AJ5" s="55"/>
      <c r="AK5" s="56"/>
      <c r="AL5" s="54">
        <v>2025</v>
      </c>
      <c r="AM5" s="55"/>
      <c r="AN5" s="56"/>
    </row>
    <row r="6" spans="1:40" ht="15" x14ac:dyDescent="0.25">
      <c r="A6" s="24"/>
      <c r="B6" s="25" t="s">
        <v>2</v>
      </c>
      <c r="C6" s="45" t="s">
        <v>14</v>
      </c>
      <c r="D6" s="26" t="s">
        <v>3</v>
      </c>
      <c r="E6" s="25" t="s">
        <v>2</v>
      </c>
      <c r="F6" s="45" t="s">
        <v>14</v>
      </c>
      <c r="G6" s="26" t="s">
        <v>3</v>
      </c>
      <c r="H6" s="25" t="s">
        <v>2</v>
      </c>
      <c r="I6" s="45" t="s">
        <v>14</v>
      </c>
      <c r="J6" s="26" t="s">
        <v>3</v>
      </c>
      <c r="K6" s="25" t="s">
        <v>2</v>
      </c>
      <c r="L6" s="45" t="s">
        <v>14</v>
      </c>
      <c r="M6" s="26" t="s">
        <v>3</v>
      </c>
      <c r="N6" s="25" t="s">
        <v>2</v>
      </c>
      <c r="O6" s="45" t="s">
        <v>14</v>
      </c>
      <c r="P6" s="26" t="s">
        <v>3</v>
      </c>
      <c r="Q6" s="25" t="s">
        <v>2</v>
      </c>
      <c r="R6" s="45" t="s">
        <v>14</v>
      </c>
      <c r="S6" s="26" t="s">
        <v>3</v>
      </c>
      <c r="T6" s="25" t="s">
        <v>2</v>
      </c>
      <c r="U6" s="45" t="s">
        <v>14</v>
      </c>
      <c r="V6" s="26" t="s">
        <v>3</v>
      </c>
      <c r="W6" s="25" t="s">
        <v>2</v>
      </c>
      <c r="X6" s="45" t="s">
        <v>14</v>
      </c>
      <c r="Y6" s="26" t="s">
        <v>3</v>
      </c>
      <c r="Z6" s="25" t="s">
        <v>2</v>
      </c>
      <c r="AA6" s="45" t="s">
        <v>14</v>
      </c>
      <c r="AB6" s="26" t="s">
        <v>3</v>
      </c>
      <c r="AC6" s="25" t="s">
        <v>2</v>
      </c>
      <c r="AD6" s="45" t="s">
        <v>14</v>
      </c>
      <c r="AE6" s="26" t="s">
        <v>3</v>
      </c>
      <c r="AF6" s="25" t="s">
        <v>2</v>
      </c>
      <c r="AG6" s="45" t="s">
        <v>14</v>
      </c>
      <c r="AH6" s="26" t="s">
        <v>3</v>
      </c>
      <c r="AI6" s="25" t="s">
        <v>2</v>
      </c>
      <c r="AJ6" s="45" t="s">
        <v>14</v>
      </c>
      <c r="AK6" s="26" t="s">
        <v>3</v>
      </c>
      <c r="AL6" s="25" t="s">
        <v>2</v>
      </c>
      <c r="AM6" s="45" t="s">
        <v>14</v>
      </c>
      <c r="AN6" s="26" t="s">
        <v>3</v>
      </c>
    </row>
    <row r="7" spans="1:40" ht="15" x14ac:dyDescent="0.25">
      <c r="A7" s="31" t="s">
        <v>15</v>
      </c>
      <c r="B7" s="32">
        <f>B9+B10+B11</f>
        <v>30736</v>
      </c>
      <c r="C7" s="33">
        <f>SUM(C9:C11)</f>
        <v>30611.695281370001</v>
      </c>
      <c r="D7" s="34">
        <f>C7/B7</f>
        <v>0.99595572883166328</v>
      </c>
      <c r="E7" s="32">
        <f>E9+E10+E11</f>
        <v>32909.800000000003</v>
      </c>
      <c r="F7" s="33">
        <f>SUM(F9:F11)</f>
        <v>32494.702000000001</v>
      </c>
      <c r="G7" s="34">
        <f>F7/E7</f>
        <v>0.98738679663808349</v>
      </c>
      <c r="H7" s="32">
        <f>H9+H10+H11</f>
        <v>34814</v>
      </c>
      <c r="I7" s="33">
        <f>SUM(I9:I11)</f>
        <v>34050.392180999996</v>
      </c>
      <c r="J7" s="34">
        <f>I7/H7</f>
        <v>0.9780660705750559</v>
      </c>
      <c r="K7" s="32">
        <f>K9+K10+K11</f>
        <v>35794</v>
      </c>
      <c r="L7" s="33">
        <f>SUM(L9:L11)</f>
        <v>35922.466999999997</v>
      </c>
      <c r="M7" s="34">
        <f>L7/K7</f>
        <v>1.0035890652064592</v>
      </c>
      <c r="N7" s="32">
        <f>N9+N10+N11</f>
        <v>39405.076999999997</v>
      </c>
      <c r="O7" s="33">
        <f>SUM(O9:O11)</f>
        <v>38228.116890600002</v>
      </c>
      <c r="P7" s="34">
        <f>O7/N7</f>
        <v>0.97013176476219054</v>
      </c>
      <c r="Q7" s="32">
        <f>SUM(Q9:Q11)</f>
        <v>40400</v>
      </c>
      <c r="R7" s="33">
        <f>SUM(R8:R11)</f>
        <v>40106.356999999996</v>
      </c>
      <c r="S7" s="34">
        <f>R7/Q7</f>
        <v>0.99273160891089096</v>
      </c>
      <c r="T7" s="32">
        <f>T9+T10+T11</f>
        <v>42487.135999999999</v>
      </c>
      <c r="U7" s="33">
        <f>SUM(U9:U11)</f>
        <v>40933.410000000003</v>
      </c>
      <c r="V7" s="34">
        <f>U7/T7</f>
        <v>0.96343067228631285</v>
      </c>
      <c r="W7" s="32">
        <f>W9+W10+W11</f>
        <v>43704</v>
      </c>
      <c r="X7" s="33">
        <f>SUM(X9:X11)</f>
        <v>43859.455999999998</v>
      </c>
      <c r="Y7" s="34">
        <f>X7/W7</f>
        <v>1.0035570199524071</v>
      </c>
      <c r="Z7" s="32">
        <f>Z9+Z10+Z11</f>
        <v>51226.091</v>
      </c>
      <c r="AA7" s="33">
        <f>SUM(AA9:AA11)</f>
        <v>49616.178564789996</v>
      </c>
      <c r="AB7" s="34">
        <f>AA7/Z7</f>
        <v>0.96857241292898955</v>
      </c>
      <c r="AC7" s="32">
        <f>AC9+AC10+AC11</f>
        <v>52835.923999999999</v>
      </c>
      <c r="AD7" s="33">
        <f>SUM(AD9:AD11)</f>
        <v>52455.535482559993</v>
      </c>
      <c r="AE7" s="34">
        <f>AD7/AC7</f>
        <v>0.99280057035739533</v>
      </c>
      <c r="AF7" s="32">
        <f>AF9+AF10+AF11</f>
        <v>56235.923999999999</v>
      </c>
      <c r="AG7" s="33">
        <f>SUM(AG9:AG11)</f>
        <v>56087.696087029995</v>
      </c>
      <c r="AH7" s="34">
        <f>AG7/AF7</f>
        <v>0.99736417751453676</v>
      </c>
      <c r="AI7" s="32">
        <f>AI9+AI10+AI11</f>
        <v>59730.514999999999</v>
      </c>
      <c r="AJ7" s="33">
        <f>SUM(AJ9:AJ11)</f>
        <v>60265.83971095</v>
      </c>
      <c r="AK7" s="34">
        <f>AJ7/AI7</f>
        <v>1.0089623320835255</v>
      </c>
      <c r="AL7" s="32">
        <f>AL9+AL10+AL11</f>
        <v>63131.813999999998</v>
      </c>
      <c r="AM7" s="33">
        <f>SUM(AM9:AM11)</f>
        <v>0</v>
      </c>
      <c r="AN7" s="34">
        <f>AM7/AL7</f>
        <v>0</v>
      </c>
    </row>
    <row r="8" spans="1:40" ht="15" x14ac:dyDescent="0.25">
      <c r="A8" s="27" t="s">
        <v>4</v>
      </c>
      <c r="B8" s="28"/>
      <c r="C8" s="29"/>
      <c r="D8" s="30"/>
      <c r="E8" s="28"/>
      <c r="F8" s="29"/>
      <c r="G8" s="30"/>
      <c r="H8" s="28"/>
      <c r="I8" s="29"/>
      <c r="J8" s="30"/>
      <c r="K8" s="28"/>
      <c r="L8" s="29"/>
      <c r="M8" s="30"/>
      <c r="N8" s="28"/>
      <c r="O8" s="29"/>
      <c r="P8" s="30"/>
      <c r="Q8" s="28"/>
      <c r="R8" s="29"/>
      <c r="S8" s="30"/>
      <c r="T8" s="28"/>
      <c r="U8" s="29"/>
      <c r="V8" s="30"/>
      <c r="W8" s="28"/>
      <c r="X8" s="29"/>
      <c r="Y8" s="30"/>
      <c r="Z8" s="28"/>
      <c r="AA8" s="29"/>
      <c r="AB8" s="30"/>
      <c r="AC8" s="28"/>
      <c r="AD8" s="29"/>
      <c r="AE8" s="30"/>
      <c r="AF8" s="28"/>
      <c r="AG8" s="29"/>
      <c r="AH8" s="30"/>
      <c r="AI8" s="28"/>
      <c r="AJ8" s="29"/>
      <c r="AK8" s="30"/>
      <c r="AL8" s="28"/>
      <c r="AM8" s="29"/>
      <c r="AN8" s="30"/>
    </row>
    <row r="9" spans="1:40" ht="15" x14ac:dyDescent="0.25">
      <c r="A9" s="20" t="s">
        <v>5</v>
      </c>
      <c r="B9" s="15">
        <v>23426</v>
      </c>
      <c r="C9" s="16">
        <v>23202.31740503</v>
      </c>
      <c r="D9" s="22">
        <f t="shared" ref="D9:D18" si="0">C9/B9</f>
        <v>0.99045152416246907</v>
      </c>
      <c r="E9" s="15">
        <v>24590.799999999999</v>
      </c>
      <c r="F9" s="16">
        <v>24351.519</v>
      </c>
      <c r="G9" s="22">
        <f t="shared" ref="G9:G18" si="1">F9/E9</f>
        <v>0.99026949102916539</v>
      </c>
      <c r="H9" s="15">
        <v>25613</v>
      </c>
      <c r="I9" s="16">
        <v>25192.733181</v>
      </c>
      <c r="J9" s="22">
        <f t="shared" ref="J9:J18" si="2">I9/H9</f>
        <v>0.98359165974309914</v>
      </c>
      <c r="K9" s="15">
        <v>25164</v>
      </c>
      <c r="L9" s="16">
        <v>24968.981</v>
      </c>
      <c r="M9" s="22">
        <f t="shared" ref="M9:M18" si="3">L9/K9</f>
        <v>0.99225007947862021</v>
      </c>
      <c r="N9" s="15">
        <v>28073.076999999997</v>
      </c>
      <c r="O9" s="16">
        <v>25868.787000000004</v>
      </c>
      <c r="P9" s="22">
        <f t="shared" ref="P9:P18" si="4">O9/N9</f>
        <v>0.92148028518569614</v>
      </c>
      <c r="Q9" s="15">
        <v>27874</v>
      </c>
      <c r="R9" s="16">
        <f>27795.605</f>
        <v>27795.605</v>
      </c>
      <c r="S9" s="22">
        <f t="shared" ref="S9:S18" si="5">R9/Q9</f>
        <v>0.997187522422329</v>
      </c>
      <c r="T9" s="15">
        <v>28757.348000000002</v>
      </c>
      <c r="U9" s="16">
        <v>28523.881000000001</v>
      </c>
      <c r="V9" s="22">
        <f t="shared" ref="V9:V18" si="6">U9/T9</f>
        <v>0.99188148364724038</v>
      </c>
      <c r="W9" s="15">
        <v>30244.076000000001</v>
      </c>
      <c r="X9" s="16">
        <v>30126.964</v>
      </c>
      <c r="Y9" s="22">
        <f t="shared" ref="Y9:Y18" si="7">X9/W9</f>
        <v>0.99612777060869706</v>
      </c>
      <c r="Z9" s="15">
        <v>36142.167000000001</v>
      </c>
      <c r="AA9" s="16">
        <v>34912.742010959999</v>
      </c>
      <c r="AB9" s="22">
        <f t="shared" ref="AB9:AB12" si="8">AA9/Z9</f>
        <v>0.96598363930308873</v>
      </c>
      <c r="AC9" s="15">
        <v>36806</v>
      </c>
      <c r="AD9" s="16">
        <v>36637.97</v>
      </c>
      <c r="AE9" s="22">
        <f t="shared" ref="AE9:AE12" si="9">AD9/AC9</f>
        <v>0.99543471173178288</v>
      </c>
      <c r="AF9" s="15">
        <v>37435</v>
      </c>
      <c r="AG9" s="16">
        <v>37042.951941009997</v>
      </c>
      <c r="AH9" s="22">
        <f t="shared" ref="AH9:AH12" si="10">AG9/AF9</f>
        <v>0.98952723229624673</v>
      </c>
      <c r="AI9" s="15">
        <v>38639.591</v>
      </c>
      <c r="AJ9" s="16">
        <v>38417.882216739999</v>
      </c>
      <c r="AK9" s="22">
        <f t="shared" ref="AK9:AK12" si="11">AJ9/AI9</f>
        <v>0.9942621343155521</v>
      </c>
      <c r="AL9" s="15">
        <v>40486.89</v>
      </c>
      <c r="AM9" s="16"/>
      <c r="AN9" s="22">
        <f t="shared" ref="AN9:AN12" si="12">AM9/AL9</f>
        <v>0</v>
      </c>
    </row>
    <row r="10" spans="1:40" ht="15" x14ac:dyDescent="0.25">
      <c r="A10" s="20" t="s">
        <v>6</v>
      </c>
      <c r="B10" s="15">
        <v>7190</v>
      </c>
      <c r="C10" s="16">
        <v>7294.00567133</v>
      </c>
      <c r="D10" s="22">
        <f t="shared" si="0"/>
        <v>1.0144653228553546</v>
      </c>
      <c r="E10" s="15">
        <f>8499-300+3</f>
        <v>8202</v>
      </c>
      <c r="F10" s="16">
        <v>8008.1329999999998</v>
      </c>
      <c r="G10" s="22">
        <f t="shared" si="1"/>
        <v>0.9763634479395269</v>
      </c>
      <c r="H10" s="15">
        <f>9201-161</f>
        <v>9040</v>
      </c>
      <c r="I10" s="16">
        <v>8701.9110000000001</v>
      </c>
      <c r="J10" s="22">
        <f t="shared" si="2"/>
        <v>0.96260077433628322</v>
      </c>
      <c r="K10" s="15">
        <v>10452</v>
      </c>
      <c r="L10" s="16">
        <v>10699.331</v>
      </c>
      <c r="M10" s="22">
        <f t="shared" si="3"/>
        <v>1.0236635093761959</v>
      </c>
      <c r="N10" s="15">
        <f>11332-178</f>
        <v>11154</v>
      </c>
      <c r="O10" s="16">
        <v>12267.623862</v>
      </c>
      <c r="P10" s="22">
        <f t="shared" si="4"/>
        <v>1.0998407622377622</v>
      </c>
      <c r="Q10" s="15">
        <v>12346</v>
      </c>
      <c r="R10" s="16">
        <v>12250.36</v>
      </c>
      <c r="S10" s="22">
        <f t="shared" si="5"/>
        <v>0.99225336141260334</v>
      </c>
      <c r="T10" s="15">
        <v>13549</v>
      </c>
      <c r="U10" s="16">
        <v>12284.089</v>
      </c>
      <c r="V10" s="22">
        <f t="shared" si="6"/>
        <v>0.90664174477821236</v>
      </c>
      <c r="W10" s="15">
        <v>13360</v>
      </c>
      <c r="X10" s="16">
        <v>13664.852999999999</v>
      </c>
      <c r="Y10" s="22">
        <f t="shared" si="7"/>
        <v>1.0228183383233533</v>
      </c>
      <c r="Z10" s="15">
        <v>14984</v>
      </c>
      <c r="AA10" s="16">
        <v>14616.1427162</v>
      </c>
      <c r="AB10" s="22">
        <f t="shared" si="8"/>
        <v>0.9754499944073679</v>
      </c>
      <c r="AC10" s="15">
        <v>15930</v>
      </c>
      <c r="AD10" s="16">
        <v>15691.566999999999</v>
      </c>
      <c r="AE10" s="22">
        <f t="shared" si="9"/>
        <v>0.98503245448838661</v>
      </c>
      <c r="AF10" s="15">
        <v>18701</v>
      </c>
      <c r="AG10" s="16">
        <v>18946.373997800001</v>
      </c>
      <c r="AH10" s="22">
        <f t="shared" si="10"/>
        <v>1.0131209025078873</v>
      </c>
      <c r="AI10" s="15">
        <v>20991</v>
      </c>
      <c r="AJ10" s="16">
        <v>21505.774335599999</v>
      </c>
      <c r="AK10" s="22">
        <f t="shared" si="11"/>
        <v>1.0245235737030156</v>
      </c>
      <c r="AL10" s="15">
        <v>22545</v>
      </c>
      <c r="AM10" s="16"/>
      <c r="AN10" s="22">
        <f t="shared" si="12"/>
        <v>0</v>
      </c>
    </row>
    <row r="11" spans="1:40" ht="15" x14ac:dyDescent="0.25">
      <c r="A11" s="35" t="s">
        <v>7</v>
      </c>
      <c r="B11" s="36">
        <v>120</v>
      </c>
      <c r="C11" s="37">
        <v>115.37220500999997</v>
      </c>
      <c r="D11" s="38">
        <f t="shared" si="0"/>
        <v>0.96143504174999983</v>
      </c>
      <c r="E11" s="36">
        <f>120-3</f>
        <v>117</v>
      </c>
      <c r="F11" s="37">
        <v>135.05000000000001</v>
      </c>
      <c r="G11" s="38">
        <f t="shared" si="1"/>
        <v>1.1542735042735044</v>
      </c>
      <c r="H11" s="36">
        <v>161</v>
      </c>
      <c r="I11" s="37">
        <v>155.74799999999999</v>
      </c>
      <c r="J11" s="38">
        <f t="shared" si="2"/>
        <v>0.9673788819875776</v>
      </c>
      <c r="K11" s="36">
        <v>178</v>
      </c>
      <c r="L11" s="37">
        <v>254.155</v>
      </c>
      <c r="M11" s="38">
        <f t="shared" si="3"/>
        <v>1.4278370786516854</v>
      </c>
      <c r="N11" s="36">
        <v>178</v>
      </c>
      <c r="O11" s="37">
        <v>91.706028599999996</v>
      </c>
      <c r="P11" s="38">
        <f t="shared" si="4"/>
        <v>0.51520240786516847</v>
      </c>
      <c r="Q11" s="36">
        <v>180</v>
      </c>
      <c r="R11" s="37">
        <v>60.392000000000003</v>
      </c>
      <c r="S11" s="38">
        <f t="shared" si="5"/>
        <v>0.33551111111111115</v>
      </c>
      <c r="T11" s="36">
        <v>180.78800000000001</v>
      </c>
      <c r="U11" s="37">
        <v>125.44</v>
      </c>
      <c r="V11" s="38">
        <f t="shared" si="6"/>
        <v>0.69385136181604967</v>
      </c>
      <c r="W11" s="36">
        <v>99.924000000000007</v>
      </c>
      <c r="X11" s="37">
        <v>67.638999999999996</v>
      </c>
      <c r="Y11" s="38">
        <f t="shared" si="7"/>
        <v>0.67690444738000877</v>
      </c>
      <c r="Z11" s="36">
        <v>99.924000000000007</v>
      </c>
      <c r="AA11" s="37">
        <v>87.293837629999999</v>
      </c>
      <c r="AB11" s="38">
        <f t="shared" si="8"/>
        <v>0.87360231405868449</v>
      </c>
      <c r="AC11" s="36">
        <v>99.924000000000007</v>
      </c>
      <c r="AD11" s="37">
        <v>125.99848256</v>
      </c>
      <c r="AE11" s="38">
        <f t="shared" si="9"/>
        <v>1.2609431423882149</v>
      </c>
      <c r="AF11" s="36">
        <v>99.924000000000007</v>
      </c>
      <c r="AG11" s="37">
        <v>98.370148220000004</v>
      </c>
      <c r="AH11" s="38">
        <f t="shared" si="10"/>
        <v>0.98444966394459787</v>
      </c>
      <c r="AI11" s="36">
        <v>99.924000000000007</v>
      </c>
      <c r="AJ11" s="37">
        <v>342.18315860999996</v>
      </c>
      <c r="AK11" s="38">
        <f t="shared" si="11"/>
        <v>3.424434156058604</v>
      </c>
      <c r="AL11" s="36">
        <v>99.924000000000007</v>
      </c>
      <c r="AM11" s="37"/>
      <c r="AN11" s="38">
        <f t="shared" si="12"/>
        <v>0</v>
      </c>
    </row>
    <row r="12" spans="1:40" ht="15" x14ac:dyDescent="0.25">
      <c r="A12" s="31" t="s">
        <v>16</v>
      </c>
      <c r="B12" s="32">
        <f>B14+B15+B16+B17+B18</f>
        <v>30736</v>
      </c>
      <c r="C12" s="33">
        <f t="shared" ref="C12:R12" si="13">C14+C15+C16+C17+C18</f>
        <v>30145.376026370002</v>
      </c>
      <c r="D12" s="40">
        <f t="shared" si="0"/>
        <v>0.98078396754197039</v>
      </c>
      <c r="E12" s="32">
        <f t="shared" si="13"/>
        <v>32909.800000000003</v>
      </c>
      <c r="F12" s="33">
        <f t="shared" si="13"/>
        <v>32221.546115999998</v>
      </c>
      <c r="G12" s="40">
        <f t="shared" si="1"/>
        <v>0.97908665856371035</v>
      </c>
      <c r="H12" s="32">
        <f t="shared" si="13"/>
        <v>34814</v>
      </c>
      <c r="I12" s="33">
        <f t="shared" si="13"/>
        <v>32528.966999999997</v>
      </c>
      <c r="J12" s="40">
        <f t="shared" si="2"/>
        <v>0.93436453725512714</v>
      </c>
      <c r="K12" s="32">
        <f t="shared" si="13"/>
        <v>35794</v>
      </c>
      <c r="L12" s="33">
        <f t="shared" si="13"/>
        <v>34795.54</v>
      </c>
      <c r="M12" s="40">
        <f t="shared" si="3"/>
        <v>0.97210538079007658</v>
      </c>
      <c r="N12" s="32">
        <f t="shared" si="13"/>
        <v>39405.076999999997</v>
      </c>
      <c r="O12" s="33">
        <f t="shared" si="13"/>
        <v>39090.061000000002</v>
      </c>
      <c r="P12" s="40">
        <f t="shared" si="4"/>
        <v>0.99200570017919276</v>
      </c>
      <c r="Q12" s="32">
        <f t="shared" si="13"/>
        <v>40400</v>
      </c>
      <c r="R12" s="33">
        <f t="shared" si="13"/>
        <v>40163.436679999999</v>
      </c>
      <c r="S12" s="40">
        <f t="shared" si="5"/>
        <v>0.99414447227722769</v>
      </c>
      <c r="T12" s="32">
        <f t="shared" ref="T12:U12" si="14">T14+T15+T16+T17+T18</f>
        <v>42487.135999999999</v>
      </c>
      <c r="U12" s="33">
        <f t="shared" si="14"/>
        <v>42118.495999999999</v>
      </c>
      <c r="V12" s="40">
        <f t="shared" si="6"/>
        <v>0.99132349142102683</v>
      </c>
      <c r="W12" s="32">
        <f t="shared" ref="W12:X12" si="15">W14+W15+W16+W17+W18</f>
        <v>43704</v>
      </c>
      <c r="X12" s="33">
        <f t="shared" si="15"/>
        <v>43277.168999999994</v>
      </c>
      <c r="Y12" s="40">
        <f t="shared" si="7"/>
        <v>0.99023359417902235</v>
      </c>
      <c r="Z12" s="32">
        <f t="shared" ref="Z12:AA12" si="16">Z14+Z15+Z16+Z17+Z18</f>
        <v>50267.566999999995</v>
      </c>
      <c r="AA12" s="33">
        <f t="shared" si="16"/>
        <v>49130.309981139995</v>
      </c>
      <c r="AB12" s="40">
        <f t="shared" si="8"/>
        <v>0.97737592872040135</v>
      </c>
      <c r="AC12" s="32">
        <f t="shared" ref="AC12:AD12" si="17">AC14+AC15+AC16+AC17+AC18</f>
        <v>52836</v>
      </c>
      <c r="AD12" s="33">
        <f t="shared" si="17"/>
        <v>52244.267999999996</v>
      </c>
      <c r="AE12" s="40">
        <f t="shared" si="9"/>
        <v>0.98880059050647284</v>
      </c>
      <c r="AF12" s="32">
        <f t="shared" ref="AF12:AG12" si="18">AF14+AF15+AF16+AF17+AF18</f>
        <v>56236</v>
      </c>
      <c r="AG12" s="33">
        <f t="shared" si="18"/>
        <v>55212.755693055202</v>
      </c>
      <c r="AH12" s="40">
        <f t="shared" si="10"/>
        <v>0.98180446143138211</v>
      </c>
      <c r="AI12" s="32">
        <f>AI14+AI15+AI16+AI17+AI18</f>
        <v>59730.591</v>
      </c>
      <c r="AJ12" s="33">
        <f t="shared" ref="AJ12" si="19">AJ14+AJ15+AJ16+AJ17+AJ18</f>
        <v>58780.59353487</v>
      </c>
      <c r="AK12" s="40">
        <f t="shared" si="11"/>
        <v>0.98409529440065313</v>
      </c>
      <c r="AL12" s="32">
        <f>AL14+AL15+AL16+AL17+AL18</f>
        <v>63131.89</v>
      </c>
      <c r="AM12" s="33">
        <f t="shared" ref="AM12" si="20">AM14+AM15+AM16+AM17+AM18</f>
        <v>0</v>
      </c>
      <c r="AN12" s="40">
        <f t="shared" si="12"/>
        <v>0</v>
      </c>
    </row>
    <row r="13" spans="1:40" ht="15" x14ac:dyDescent="0.25">
      <c r="A13" s="27" t="s">
        <v>4</v>
      </c>
      <c r="B13" s="28"/>
      <c r="C13" s="29"/>
      <c r="D13" s="39"/>
      <c r="E13" s="28"/>
      <c r="F13" s="29"/>
      <c r="G13" s="39"/>
      <c r="H13" s="28"/>
      <c r="I13" s="29"/>
      <c r="J13" s="39"/>
      <c r="K13" s="28"/>
      <c r="L13" s="29"/>
      <c r="M13" s="39"/>
      <c r="N13" s="28"/>
      <c r="O13" s="29"/>
      <c r="P13" s="39"/>
      <c r="Q13" s="28"/>
      <c r="R13" s="29"/>
      <c r="S13" s="39"/>
      <c r="T13" s="28"/>
      <c r="U13" s="29"/>
      <c r="V13" s="39"/>
      <c r="W13" s="28"/>
      <c r="X13" s="29"/>
      <c r="Y13" s="39"/>
      <c r="Z13" s="28"/>
      <c r="AA13" s="29"/>
      <c r="AB13" s="39"/>
      <c r="AC13" s="28"/>
      <c r="AD13" s="29"/>
      <c r="AE13" s="39"/>
      <c r="AF13" s="28"/>
      <c r="AG13" s="29"/>
      <c r="AH13" s="39"/>
      <c r="AI13" s="28"/>
      <c r="AJ13" s="29"/>
      <c r="AK13" s="39"/>
      <c r="AL13" s="28"/>
      <c r="AM13" s="29"/>
      <c r="AN13" s="39"/>
    </row>
    <row r="14" spans="1:40" ht="15" x14ac:dyDescent="0.25">
      <c r="A14" s="20" t="s">
        <v>11</v>
      </c>
      <c r="B14" s="15">
        <v>8421.7800000000007</v>
      </c>
      <c r="C14" s="16">
        <v>8420.3333300499999</v>
      </c>
      <c r="D14" s="22">
        <f t="shared" si="0"/>
        <v>0.99982822278069472</v>
      </c>
      <c r="E14" s="15">
        <v>8340</v>
      </c>
      <c r="F14" s="16">
        <v>8251.4060000000009</v>
      </c>
      <c r="G14" s="22">
        <f t="shared" si="1"/>
        <v>0.9893772182254198</v>
      </c>
      <c r="H14" s="15">
        <v>8707</v>
      </c>
      <c r="I14" s="16">
        <v>7702.5169999999998</v>
      </c>
      <c r="J14" s="22">
        <f t="shared" si="2"/>
        <v>0.88463500631675662</v>
      </c>
      <c r="K14" s="15">
        <v>8776</v>
      </c>
      <c r="L14" s="16">
        <v>8671.18</v>
      </c>
      <c r="M14" s="22">
        <f t="shared" si="3"/>
        <v>0.98805606198723794</v>
      </c>
      <c r="N14" s="15">
        <v>10100</v>
      </c>
      <c r="O14" s="16">
        <v>10088.319</v>
      </c>
      <c r="P14" s="22">
        <f t="shared" si="4"/>
        <v>0.99884346534653456</v>
      </c>
      <c r="Q14" s="15">
        <v>10463</v>
      </c>
      <c r="R14" s="16">
        <v>10427.102999999999</v>
      </c>
      <c r="S14" s="22">
        <f t="shared" si="5"/>
        <v>0.99656914842779309</v>
      </c>
      <c r="T14" s="15">
        <v>11010</v>
      </c>
      <c r="U14" s="16">
        <v>11007.189</v>
      </c>
      <c r="V14" s="22">
        <f t="shared" si="6"/>
        <v>0.99974468664850136</v>
      </c>
      <c r="W14" s="15">
        <v>11120</v>
      </c>
      <c r="X14" s="16">
        <v>11085.203</v>
      </c>
      <c r="Y14" s="22">
        <f t="shared" si="7"/>
        <v>0.99687077338129493</v>
      </c>
      <c r="Z14" s="15">
        <v>10720</v>
      </c>
      <c r="AA14" s="16">
        <v>10624.247833859999</v>
      </c>
      <c r="AB14" s="22">
        <f t="shared" ref="AB14:AB18" si="21">AA14/Z14</f>
        <v>0.99106789494962677</v>
      </c>
      <c r="AC14" s="15">
        <v>11820</v>
      </c>
      <c r="AD14" s="16">
        <v>11808.231</v>
      </c>
      <c r="AE14" s="22">
        <f t="shared" ref="AE14:AE18" si="22">AD14/AC14</f>
        <v>0.99900431472081219</v>
      </c>
      <c r="AF14" s="15">
        <v>12120.4</v>
      </c>
      <c r="AG14" s="16">
        <v>12109.3810319652</v>
      </c>
      <c r="AH14" s="22">
        <f t="shared" ref="AH14:AH18" si="23">AG14/AF14</f>
        <v>0.9990908742257022</v>
      </c>
      <c r="AI14" s="15">
        <v>12200</v>
      </c>
      <c r="AJ14" s="16">
        <v>12136.250408340004</v>
      </c>
      <c r="AK14" s="22">
        <f t="shared" ref="AK14:AK18" si="24">AJ14/AI14</f>
        <v>0.99477462363442648</v>
      </c>
      <c r="AL14" s="15">
        <v>12850</v>
      </c>
      <c r="AM14" s="16"/>
      <c r="AN14" s="22">
        <f t="shared" ref="AN14:AN18" si="25">AM14/AL14</f>
        <v>0</v>
      </c>
    </row>
    <row r="15" spans="1:40" ht="15" x14ac:dyDescent="0.25">
      <c r="A15" s="20" t="s">
        <v>12</v>
      </c>
      <c r="B15" s="15">
        <v>6829.9380000000001</v>
      </c>
      <c r="C15" s="16">
        <v>6524.9447203</v>
      </c>
      <c r="D15" s="22">
        <f t="shared" si="0"/>
        <v>0.95534464885332782</v>
      </c>
      <c r="E15" s="15">
        <f>7335-350</f>
        <v>6985</v>
      </c>
      <c r="F15" s="16">
        <v>6686.5039999999999</v>
      </c>
      <c r="G15" s="22">
        <f t="shared" si="1"/>
        <v>0.95726614173228342</v>
      </c>
      <c r="H15" s="15">
        <v>7441</v>
      </c>
      <c r="I15" s="16">
        <v>6777.5479999999998</v>
      </c>
      <c r="J15" s="22">
        <f t="shared" si="2"/>
        <v>0.91083832818169597</v>
      </c>
      <c r="K15" s="15">
        <v>8010</v>
      </c>
      <c r="L15" s="16">
        <v>7636.2820000000002</v>
      </c>
      <c r="M15" s="22">
        <f t="shared" si="3"/>
        <v>0.95334357053682894</v>
      </c>
      <c r="N15" s="15">
        <v>8061.0860000000002</v>
      </c>
      <c r="O15" s="16">
        <v>8021.1909999999998</v>
      </c>
      <c r="P15" s="22">
        <f t="shared" si="4"/>
        <v>0.9950509149759722</v>
      </c>
      <c r="Q15" s="15">
        <v>7866</v>
      </c>
      <c r="R15" s="16">
        <v>7846.4859999999999</v>
      </c>
      <c r="S15" s="22">
        <f t="shared" si="5"/>
        <v>0.99751919654207977</v>
      </c>
      <c r="T15" s="15">
        <v>7771.4359999999997</v>
      </c>
      <c r="U15" s="16">
        <v>7761.4359999999997</v>
      </c>
      <c r="V15" s="22">
        <f t="shared" si="6"/>
        <v>0.99871323652411215</v>
      </c>
      <c r="W15" s="15">
        <v>7511.7860000000001</v>
      </c>
      <c r="X15" s="16">
        <v>7418.79</v>
      </c>
      <c r="Y15" s="22">
        <f t="shared" si="7"/>
        <v>0.98761998810935236</v>
      </c>
      <c r="Z15" s="15">
        <v>10203.99</v>
      </c>
      <c r="AA15" s="16">
        <v>9750.1202651999993</v>
      </c>
      <c r="AB15" s="22">
        <f t="shared" si="21"/>
        <v>0.95552036656249173</v>
      </c>
      <c r="AC15" s="15">
        <v>10470.14</v>
      </c>
      <c r="AD15" s="16">
        <v>10397.758</v>
      </c>
      <c r="AE15" s="22">
        <f t="shared" si="22"/>
        <v>0.99308681641315211</v>
      </c>
      <c r="AF15" s="15">
        <v>11599.6</v>
      </c>
      <c r="AG15" s="16">
        <v>11345.669466400001</v>
      </c>
      <c r="AH15" s="22">
        <f t="shared" si="23"/>
        <v>0.97810868188558231</v>
      </c>
      <c r="AI15" s="15">
        <v>12664</v>
      </c>
      <c r="AJ15" s="16">
        <v>12352.000214399999</v>
      </c>
      <c r="AK15" s="22">
        <f t="shared" si="24"/>
        <v>0.97536325129500945</v>
      </c>
      <c r="AL15" s="15">
        <v>14001.9</v>
      </c>
      <c r="AM15" s="16"/>
      <c r="AN15" s="22">
        <f t="shared" si="25"/>
        <v>0</v>
      </c>
    </row>
    <row r="16" spans="1:40" ht="15" x14ac:dyDescent="0.25">
      <c r="A16" s="20" t="s">
        <v>8</v>
      </c>
      <c r="B16" s="15">
        <v>692</v>
      </c>
      <c r="C16" s="16">
        <v>645.10907599000006</v>
      </c>
      <c r="D16" s="22">
        <f t="shared" si="0"/>
        <v>0.93223854911849724</v>
      </c>
      <c r="E16" s="15">
        <v>724</v>
      </c>
      <c r="F16" s="16">
        <v>702.64599999999996</v>
      </c>
      <c r="G16" s="22">
        <f t="shared" si="1"/>
        <v>0.97050552486187835</v>
      </c>
      <c r="H16" s="15">
        <v>820</v>
      </c>
      <c r="I16" s="16">
        <v>718.38599999999997</v>
      </c>
      <c r="J16" s="22">
        <f t="shared" si="2"/>
        <v>0.87608048780487802</v>
      </c>
      <c r="K16" s="15">
        <v>844</v>
      </c>
      <c r="L16" s="16">
        <v>787.45299999999997</v>
      </c>
      <c r="M16" s="22">
        <f t="shared" si="3"/>
        <v>0.9330011848341232</v>
      </c>
      <c r="N16" s="15">
        <v>879</v>
      </c>
      <c r="O16" s="16">
        <v>865.697</v>
      </c>
      <c r="P16" s="22">
        <f t="shared" si="4"/>
        <v>0.98486575654152442</v>
      </c>
      <c r="Q16" s="15">
        <v>800</v>
      </c>
      <c r="R16" s="16">
        <v>758.46500000000003</v>
      </c>
      <c r="S16" s="22">
        <f t="shared" si="5"/>
        <v>0.94808124999999999</v>
      </c>
      <c r="T16" s="15">
        <v>755</v>
      </c>
      <c r="U16" s="16">
        <v>684.39499999999998</v>
      </c>
      <c r="V16" s="22">
        <f t="shared" si="6"/>
        <v>0.90648344370860923</v>
      </c>
      <c r="W16" s="15">
        <v>954</v>
      </c>
      <c r="X16" s="16">
        <v>803.73900000000003</v>
      </c>
      <c r="Y16" s="22">
        <f t="shared" si="7"/>
        <v>0.84249371069182388</v>
      </c>
      <c r="Z16" s="15">
        <v>985</v>
      </c>
      <c r="AA16" s="16">
        <v>858.85991541999999</v>
      </c>
      <c r="AB16" s="22">
        <f t="shared" si="21"/>
        <v>0.87193900042639594</v>
      </c>
      <c r="AC16" s="15">
        <v>1070</v>
      </c>
      <c r="AD16" s="16">
        <v>882.46100000000001</v>
      </c>
      <c r="AE16" s="22">
        <f t="shared" si="22"/>
        <v>0.82472990654205613</v>
      </c>
      <c r="AF16" s="15">
        <v>1235</v>
      </c>
      <c r="AG16" s="16">
        <v>1062.29390728</v>
      </c>
      <c r="AH16" s="22">
        <f t="shared" si="23"/>
        <v>0.86015700994331978</v>
      </c>
      <c r="AI16" s="15">
        <v>1230</v>
      </c>
      <c r="AJ16" s="16">
        <v>1057.3493125900002</v>
      </c>
      <c r="AK16" s="22">
        <f t="shared" si="24"/>
        <v>0.85963358747154484</v>
      </c>
      <c r="AL16" s="15">
        <v>1273</v>
      </c>
      <c r="AM16" s="16"/>
      <c r="AN16" s="22">
        <f t="shared" si="25"/>
        <v>0</v>
      </c>
    </row>
    <row r="17" spans="1:40" ht="15" x14ac:dyDescent="0.25">
      <c r="A17" s="20" t="s">
        <v>9</v>
      </c>
      <c r="B17" s="15">
        <v>20</v>
      </c>
      <c r="C17" s="16">
        <v>6.389495000000001</v>
      </c>
      <c r="D17" s="22">
        <f t="shared" si="0"/>
        <v>0.31947475000000003</v>
      </c>
      <c r="E17" s="15">
        <f>138-11.5</f>
        <v>126.5</v>
      </c>
      <c r="F17" s="16">
        <v>106.73</v>
      </c>
      <c r="G17" s="22">
        <f t="shared" si="1"/>
        <v>0.84371541501976288</v>
      </c>
      <c r="H17" s="15">
        <v>266</v>
      </c>
      <c r="I17" s="16">
        <v>174.13</v>
      </c>
      <c r="J17" s="22">
        <f t="shared" si="2"/>
        <v>0.65462406015037589</v>
      </c>
      <c r="K17" s="15">
        <v>250</v>
      </c>
      <c r="L17" s="16">
        <v>70.908000000000001</v>
      </c>
      <c r="M17" s="22">
        <f t="shared" si="3"/>
        <v>0.283632</v>
      </c>
      <c r="N17" s="15">
        <v>6.21</v>
      </c>
      <c r="O17" s="16">
        <v>1.347</v>
      </c>
      <c r="P17" s="22">
        <f t="shared" si="4"/>
        <v>0.21690821256038648</v>
      </c>
      <c r="Q17" s="15">
        <v>86</v>
      </c>
      <c r="R17" s="16">
        <v>84.474999999999994</v>
      </c>
      <c r="S17" s="22">
        <f t="shared" si="5"/>
        <v>0.982267441860465</v>
      </c>
      <c r="T17" s="15">
        <v>319</v>
      </c>
      <c r="U17" s="16">
        <v>307.93599999999998</v>
      </c>
      <c r="V17" s="22">
        <f t="shared" si="6"/>
        <v>0.96531661442006267</v>
      </c>
      <c r="W17" s="15">
        <v>121</v>
      </c>
      <c r="X17" s="16">
        <v>114.672</v>
      </c>
      <c r="Y17" s="22">
        <f t="shared" si="7"/>
        <v>0.947702479338843</v>
      </c>
      <c r="Z17" s="15">
        <v>50</v>
      </c>
      <c r="AA17" s="16">
        <v>26.545494699999999</v>
      </c>
      <c r="AB17" s="22">
        <f t="shared" si="21"/>
        <v>0.53090989399999999</v>
      </c>
      <c r="AC17" s="15">
        <v>10</v>
      </c>
      <c r="AD17" s="16">
        <v>3.7719999999999998</v>
      </c>
      <c r="AE17" s="22">
        <f t="shared" si="22"/>
        <v>0.37719999999999998</v>
      </c>
      <c r="AF17" s="15">
        <v>260</v>
      </c>
      <c r="AG17" s="16">
        <v>228.2636396</v>
      </c>
      <c r="AH17" s="22">
        <f t="shared" si="23"/>
        <v>0.87793707538461541</v>
      </c>
      <c r="AI17" s="15">
        <v>30</v>
      </c>
      <c r="AJ17" s="16">
        <v>10.71044</v>
      </c>
      <c r="AK17" s="22">
        <f t="shared" si="24"/>
        <v>0.35701466666666665</v>
      </c>
      <c r="AL17" s="15">
        <v>110</v>
      </c>
      <c r="AM17" s="16"/>
      <c r="AN17" s="22">
        <f t="shared" si="25"/>
        <v>0</v>
      </c>
    </row>
    <row r="18" spans="1:40" ht="15" x14ac:dyDescent="0.25">
      <c r="A18" s="21" t="s">
        <v>13</v>
      </c>
      <c r="B18" s="17">
        <v>14772.281999999999</v>
      </c>
      <c r="C18" s="18">
        <v>14548.599405030001</v>
      </c>
      <c r="D18" s="23">
        <f t="shared" si="0"/>
        <v>0.98485795255127151</v>
      </c>
      <c r="E18" s="17">
        <v>16734.3</v>
      </c>
      <c r="F18" s="18">
        <v>16474.260115999998</v>
      </c>
      <c r="G18" s="23">
        <f t="shared" si="1"/>
        <v>0.98446066557907996</v>
      </c>
      <c r="H18" s="17">
        <v>17580</v>
      </c>
      <c r="I18" s="18">
        <v>17156.385999999999</v>
      </c>
      <c r="J18" s="23">
        <f t="shared" si="2"/>
        <v>0.97590364050056877</v>
      </c>
      <c r="K18" s="17">
        <v>17914</v>
      </c>
      <c r="L18" s="18">
        <v>17629.717000000001</v>
      </c>
      <c r="M18" s="23">
        <f t="shared" si="3"/>
        <v>0.98413067991515024</v>
      </c>
      <c r="N18" s="17">
        <v>20358.780999999999</v>
      </c>
      <c r="O18" s="18">
        <v>20113.507000000001</v>
      </c>
      <c r="P18" s="23">
        <f t="shared" si="4"/>
        <v>0.98795242210228607</v>
      </c>
      <c r="Q18" s="17">
        <f>792+20393</f>
        <v>21185</v>
      </c>
      <c r="R18" s="18">
        <f>792+20254.90768</f>
        <v>21046.90768</v>
      </c>
      <c r="S18" s="23">
        <f t="shared" si="5"/>
        <v>0.99348159924474866</v>
      </c>
      <c r="T18" s="17">
        <f>885.188+21746.512</f>
        <v>22631.699999999997</v>
      </c>
      <c r="U18" s="18">
        <f>885.188+21472.352</f>
        <v>22357.539999999997</v>
      </c>
      <c r="V18" s="23">
        <f t="shared" si="6"/>
        <v>0.98788601828408829</v>
      </c>
      <c r="W18" s="17">
        <f>955+23042.214</f>
        <v>23997.214</v>
      </c>
      <c r="X18" s="18">
        <f>955+22899.765</f>
        <v>23854.764999999999</v>
      </c>
      <c r="Y18" s="23">
        <f t="shared" si="7"/>
        <v>0.9940639359218949</v>
      </c>
      <c r="Z18" s="17">
        <v>28308.577000000001</v>
      </c>
      <c r="AA18" s="18">
        <v>27870.53647196</v>
      </c>
      <c r="AB18" s="23">
        <f t="shared" si="21"/>
        <v>0.98452622581346982</v>
      </c>
      <c r="AC18" s="17">
        <v>29465.86</v>
      </c>
      <c r="AD18" s="18">
        <v>29152.045999999998</v>
      </c>
      <c r="AE18" s="23">
        <f t="shared" si="22"/>
        <v>0.98934991206772849</v>
      </c>
      <c r="AF18" s="17">
        <v>31021</v>
      </c>
      <c r="AG18" s="18">
        <v>30467.147647810001</v>
      </c>
      <c r="AH18" s="23">
        <f t="shared" si="23"/>
        <v>0.98214588981045103</v>
      </c>
      <c r="AI18" s="17">
        <v>33606.591</v>
      </c>
      <c r="AJ18" s="18">
        <v>33224.283159539998</v>
      </c>
      <c r="AK18" s="23">
        <f t="shared" si="24"/>
        <v>0.98862402198247357</v>
      </c>
      <c r="AL18" s="17">
        <f>34275.89+621.1</f>
        <v>34896.99</v>
      </c>
      <c r="AM18" s="18"/>
      <c r="AN18" s="23">
        <f t="shared" si="25"/>
        <v>0</v>
      </c>
    </row>
    <row r="19" spans="1:40" x14ac:dyDescent="0.25">
      <c r="B19" s="3"/>
      <c r="D19"/>
      <c r="E19" s="3"/>
      <c r="F19" s="3"/>
      <c r="G19" s="3"/>
      <c r="H19" s="42"/>
      <c r="I19" s="42"/>
      <c r="J19" s="42"/>
      <c r="K19" s="42"/>
      <c r="L19" s="42"/>
      <c r="M19" s="43"/>
      <c r="N19" s="42"/>
      <c r="O19" s="42"/>
      <c r="P19" s="42"/>
      <c r="Q19" s="42"/>
      <c r="R19" s="42"/>
      <c r="Z19" s="10"/>
    </row>
    <row r="20" spans="1:40" x14ac:dyDescent="0.25">
      <c r="B20" s="3"/>
      <c r="D20"/>
      <c r="E20" s="3"/>
      <c r="F20" s="3"/>
      <c r="G20" s="3"/>
      <c r="H20" s="42"/>
      <c r="I20" s="42"/>
      <c r="J20" s="42"/>
      <c r="K20" s="42"/>
      <c r="L20" s="42"/>
      <c r="M20" s="43"/>
      <c r="N20" s="42"/>
      <c r="O20" s="42"/>
      <c r="P20" s="42"/>
      <c r="Q20" s="42"/>
      <c r="R20" s="42"/>
      <c r="Z20" s="10"/>
    </row>
    <row r="21" spans="1:40" x14ac:dyDescent="0.25">
      <c r="B21" s="3"/>
      <c r="D21"/>
      <c r="E21" s="3"/>
      <c r="F21" s="3"/>
      <c r="G21" s="3"/>
      <c r="H21" s="42"/>
      <c r="I21" s="42"/>
      <c r="J21" s="42"/>
      <c r="K21" s="42"/>
      <c r="L21" s="42"/>
      <c r="M21" s="43"/>
      <c r="N21" s="42"/>
      <c r="O21" s="42"/>
      <c r="P21" s="42"/>
      <c r="Q21" s="42"/>
      <c r="R21" s="42"/>
      <c r="Z21" s="10"/>
    </row>
    <row r="22" spans="1:40" x14ac:dyDescent="0.25">
      <c r="B22" s="3"/>
      <c r="D22"/>
      <c r="E22" s="3"/>
      <c r="F22" s="3"/>
      <c r="G22" s="3"/>
      <c r="H22" s="42"/>
      <c r="I22" s="42"/>
      <c r="J22" s="42"/>
      <c r="K22" s="42"/>
      <c r="L22" s="42"/>
      <c r="M22" s="43"/>
      <c r="N22" s="42"/>
      <c r="O22" s="42"/>
      <c r="P22" s="42"/>
      <c r="Q22" s="42"/>
      <c r="R22" s="42"/>
    </row>
    <row r="23" spans="1:40" x14ac:dyDescent="0.25">
      <c r="B23" s="3"/>
      <c r="D23"/>
      <c r="E23" s="3"/>
      <c r="F23" s="3"/>
      <c r="G23" s="3"/>
      <c r="H23" s="42"/>
      <c r="I23" s="42"/>
      <c r="J23" s="42"/>
      <c r="K23" s="42"/>
      <c r="L23" s="42"/>
      <c r="M23" s="43"/>
      <c r="N23" s="42"/>
      <c r="O23" s="42"/>
      <c r="P23" s="42"/>
      <c r="Q23" s="42"/>
      <c r="R23" s="42"/>
      <c r="AE23" s="4"/>
    </row>
    <row r="24" spans="1:40" x14ac:dyDescent="0.25">
      <c r="B24" s="3"/>
      <c r="D24"/>
      <c r="E24" s="3"/>
      <c r="F24" s="3"/>
      <c r="G24" s="3"/>
      <c r="H24" s="42"/>
      <c r="I24" s="42"/>
      <c r="J24" s="42"/>
      <c r="K24" s="42"/>
      <c r="L24" s="42"/>
      <c r="M24" s="43"/>
      <c r="N24" s="42"/>
      <c r="O24" s="42"/>
      <c r="P24" s="42"/>
      <c r="Q24" s="42"/>
      <c r="R24" s="42"/>
    </row>
    <row r="25" spans="1:40" x14ac:dyDescent="0.25">
      <c r="B25" s="3"/>
      <c r="D25"/>
      <c r="E25" s="3"/>
      <c r="F25" s="3"/>
      <c r="G25" s="3"/>
      <c r="H25" s="42"/>
      <c r="I25" s="42"/>
      <c r="J25" s="42"/>
      <c r="K25" s="42"/>
      <c r="L25" s="42"/>
      <c r="M25" s="43"/>
      <c r="N25" s="42"/>
      <c r="O25" s="42"/>
      <c r="P25" s="42"/>
      <c r="Q25" s="42"/>
      <c r="R25" s="42"/>
    </row>
    <row r="26" spans="1:40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40" x14ac:dyDescent="0.25">
      <c r="B27" s="3"/>
      <c r="D27"/>
      <c r="E27" s="3"/>
      <c r="F27" s="3"/>
      <c r="G27" s="3"/>
      <c r="H27" s="42"/>
      <c r="I27" s="42"/>
      <c r="J27" s="42"/>
      <c r="K27" s="42"/>
      <c r="L27" s="42"/>
      <c r="M27" s="43"/>
      <c r="N27" s="42"/>
      <c r="O27" s="42"/>
      <c r="P27" s="42"/>
      <c r="Q27" s="42"/>
      <c r="R27" s="42"/>
    </row>
    <row r="28" spans="1:40" x14ac:dyDescent="0.25">
      <c r="B28" s="3"/>
      <c r="D28"/>
      <c r="E28" s="3"/>
      <c r="F28" s="3"/>
      <c r="G28" s="3"/>
      <c r="H28" s="42"/>
      <c r="I28" s="42"/>
      <c r="J28" s="42"/>
      <c r="K28" s="42"/>
      <c r="L28" s="42"/>
      <c r="M28" s="43"/>
      <c r="N28" s="42"/>
      <c r="O28" s="42"/>
      <c r="P28" s="42"/>
      <c r="Q28" s="42"/>
      <c r="R28" s="42"/>
    </row>
    <row r="29" spans="1:40" x14ac:dyDescent="0.25">
      <c r="B29" s="3"/>
      <c r="D29"/>
      <c r="E29" s="3"/>
      <c r="F29" s="3"/>
      <c r="G29" s="3"/>
      <c r="H29" s="42"/>
      <c r="I29" s="42"/>
      <c r="J29" s="42"/>
      <c r="K29" s="42"/>
      <c r="L29" s="42"/>
      <c r="M29" s="43"/>
      <c r="N29" s="42"/>
      <c r="O29" s="42"/>
      <c r="P29" s="42"/>
      <c r="Q29" s="42"/>
      <c r="R29" s="42"/>
    </row>
    <row r="30" spans="1:40" x14ac:dyDescent="0.25">
      <c r="B30" s="7"/>
      <c r="C30" s="11"/>
      <c r="D30"/>
      <c r="E30" s="3"/>
      <c r="F30" s="3"/>
      <c r="G30" s="3"/>
      <c r="H30" s="42"/>
      <c r="I30" s="42"/>
      <c r="J30" s="42"/>
      <c r="K30" s="42"/>
      <c r="L30" s="42"/>
      <c r="M30" s="43"/>
      <c r="N30" s="42"/>
      <c r="O30" s="42"/>
      <c r="P30" s="42"/>
      <c r="Q30" s="42"/>
      <c r="R30" s="42"/>
    </row>
    <row r="31" spans="1:40" x14ac:dyDescent="0.25">
      <c r="B31" s="7"/>
      <c r="C31" s="11"/>
      <c r="D31"/>
      <c r="E31" s="3"/>
      <c r="F31" s="3"/>
      <c r="G31" s="3"/>
      <c r="H31" s="42"/>
      <c r="I31" s="42"/>
      <c r="J31" s="42"/>
      <c r="K31" s="42"/>
      <c r="L31" s="42"/>
      <c r="M31" s="43"/>
      <c r="N31" s="42"/>
      <c r="O31" s="42"/>
      <c r="P31" s="42"/>
      <c r="Q31" s="42"/>
      <c r="R31" s="42"/>
    </row>
    <row r="32" spans="1:40" x14ac:dyDescent="0.25">
      <c r="B32" s="7"/>
      <c r="C32" s="11"/>
      <c r="D32"/>
      <c r="E32" s="3"/>
      <c r="F32" s="3"/>
      <c r="G32" s="3"/>
      <c r="H32" s="42"/>
      <c r="I32" s="42"/>
      <c r="J32" s="42"/>
      <c r="K32" s="42"/>
      <c r="L32" s="42"/>
      <c r="M32" s="43"/>
      <c r="N32" s="42"/>
      <c r="O32" s="42"/>
      <c r="P32" s="42"/>
      <c r="Q32" s="42"/>
      <c r="R32" s="42"/>
    </row>
    <row r="33" spans="1:18" x14ac:dyDescent="0.25">
      <c r="B33" s="7"/>
      <c r="C33" s="11"/>
      <c r="D33"/>
      <c r="E33" s="3"/>
      <c r="F33" s="3"/>
      <c r="G33" s="3"/>
      <c r="H33" s="42"/>
      <c r="I33" s="42"/>
      <c r="J33" s="42"/>
      <c r="K33" s="42"/>
      <c r="L33" s="42"/>
      <c r="M33" s="43"/>
      <c r="N33" s="42"/>
      <c r="O33" s="42"/>
      <c r="P33" s="42"/>
      <c r="Q33" s="42"/>
      <c r="R33" s="42"/>
    </row>
    <row r="34" spans="1:18" x14ac:dyDescent="0.25">
      <c r="C34" s="11"/>
      <c r="D34"/>
      <c r="E34" s="3"/>
      <c r="F34" s="3"/>
      <c r="G34" s="3"/>
      <c r="H34" s="42"/>
      <c r="I34" s="42"/>
      <c r="J34" s="42"/>
      <c r="K34" s="42"/>
      <c r="L34" s="42"/>
      <c r="M34" s="43"/>
      <c r="N34" s="42"/>
      <c r="O34" s="42"/>
      <c r="P34" s="42"/>
      <c r="Q34" s="42"/>
      <c r="R34" s="42"/>
    </row>
    <row r="35" spans="1:18" x14ac:dyDescent="0.25">
      <c r="B35" s="7"/>
      <c r="C35" s="11"/>
      <c r="D35"/>
      <c r="F35" s="3"/>
      <c r="G35" s="3"/>
      <c r="H35" s="42"/>
      <c r="I35" s="42"/>
      <c r="J35" s="42"/>
      <c r="K35" s="42"/>
      <c r="L35" s="42"/>
      <c r="M35" s="43"/>
      <c r="N35" s="42"/>
      <c r="O35" s="42"/>
      <c r="P35" s="42"/>
      <c r="Q35" s="42"/>
      <c r="R35" s="42"/>
    </row>
    <row r="36" spans="1:18" x14ac:dyDescent="0.25">
      <c r="B36" s="3"/>
      <c r="D36"/>
      <c r="F36" s="3"/>
      <c r="G36" s="3"/>
      <c r="H36" s="42"/>
      <c r="I36" s="42"/>
      <c r="J36" s="42"/>
      <c r="K36" s="42"/>
      <c r="L36" s="42"/>
      <c r="M36" s="43"/>
      <c r="N36" s="42"/>
      <c r="O36" s="42"/>
      <c r="P36" s="42"/>
      <c r="Q36" s="42"/>
      <c r="R36" s="42"/>
    </row>
    <row r="37" spans="1:18" x14ac:dyDescent="0.25">
      <c r="B37" s="3"/>
      <c r="D37"/>
      <c r="E37" s="3"/>
      <c r="F37" s="3"/>
      <c r="G37" s="4"/>
      <c r="H37" s="42"/>
      <c r="I37" s="42"/>
      <c r="J37" s="42"/>
      <c r="K37" s="42"/>
      <c r="L37" s="42"/>
      <c r="M37" s="43"/>
      <c r="N37" s="42"/>
      <c r="O37" s="42"/>
      <c r="P37" s="42"/>
      <c r="Q37" s="42"/>
      <c r="R37" s="42"/>
    </row>
    <row r="38" spans="1:18" x14ac:dyDescent="0.25">
      <c r="B38" s="3"/>
      <c r="D38"/>
      <c r="E38" s="3"/>
      <c r="F38" s="3"/>
      <c r="G38" s="4"/>
      <c r="H38" s="42"/>
      <c r="I38" s="42"/>
      <c r="J38" s="42"/>
      <c r="K38" s="42"/>
      <c r="L38" s="42"/>
      <c r="M38" s="43"/>
      <c r="N38" s="42"/>
      <c r="O38" s="42"/>
      <c r="P38" s="42"/>
      <c r="Q38" s="42"/>
      <c r="R38" s="42"/>
    </row>
    <row r="39" spans="1:18" x14ac:dyDescent="0.25">
      <c r="A39" s="12"/>
      <c r="B39" s="3"/>
      <c r="D39" s="12"/>
      <c r="E39" s="3"/>
      <c r="F39" s="3"/>
      <c r="G39" s="4"/>
      <c r="H39" s="42"/>
      <c r="I39" s="42"/>
      <c r="J39" s="42"/>
      <c r="K39" s="42"/>
      <c r="L39" s="42"/>
      <c r="M39" s="43"/>
      <c r="N39" s="42"/>
      <c r="O39" s="42"/>
      <c r="P39" s="42"/>
      <c r="Q39" s="42"/>
      <c r="R39" s="42"/>
    </row>
    <row r="40" spans="1:18" x14ac:dyDescent="0.25">
      <c r="H40" s="42"/>
      <c r="I40" s="42"/>
      <c r="J40" s="42"/>
      <c r="K40" s="42"/>
      <c r="L40" s="42"/>
      <c r="M40" s="43"/>
      <c r="N40" s="42"/>
      <c r="O40" s="42"/>
      <c r="P40" s="42"/>
      <c r="Q40" s="42"/>
      <c r="R40" s="42"/>
    </row>
    <row r="41" spans="1:18" x14ac:dyDescent="0.25">
      <c r="H41" s="42"/>
      <c r="I41" s="42"/>
      <c r="J41" s="42"/>
      <c r="K41" s="42"/>
      <c r="L41" s="42"/>
      <c r="M41" s="43"/>
      <c r="N41" s="42"/>
      <c r="O41" s="42"/>
      <c r="P41" s="42"/>
      <c r="Q41" s="42"/>
      <c r="R41" s="42"/>
    </row>
    <row r="42" spans="1:18" x14ac:dyDescent="0.25">
      <c r="H42" s="42"/>
      <c r="I42" s="42"/>
      <c r="J42" s="42"/>
      <c r="K42" s="42"/>
      <c r="L42" s="42"/>
      <c r="M42" s="43"/>
      <c r="N42" s="42"/>
      <c r="O42" s="42"/>
      <c r="P42" s="42"/>
      <c r="Q42" s="42"/>
      <c r="R42" s="42"/>
    </row>
    <row r="43" spans="1:18" x14ac:dyDescent="0.25">
      <c r="H43" s="42"/>
      <c r="I43" s="42"/>
      <c r="J43" s="42"/>
      <c r="K43" s="42"/>
      <c r="L43" s="42"/>
      <c r="M43" s="43"/>
      <c r="N43" s="42"/>
      <c r="O43" s="42"/>
      <c r="P43" s="42"/>
      <c r="Q43" s="42"/>
      <c r="R43" s="42"/>
    </row>
    <row r="44" spans="1:18" x14ac:dyDescent="0.25">
      <c r="H44" s="42"/>
      <c r="I44" s="42"/>
      <c r="J44" s="42"/>
      <c r="K44" s="42"/>
      <c r="L44" s="42"/>
      <c r="M44" s="43"/>
      <c r="N44" s="42"/>
      <c r="O44" s="42"/>
      <c r="P44" s="42"/>
      <c r="Q44" s="42"/>
      <c r="R44" s="42"/>
    </row>
    <row r="45" spans="1:18" x14ac:dyDescent="0.25">
      <c r="H45" s="42"/>
      <c r="I45" s="42"/>
      <c r="J45" s="42"/>
      <c r="K45" s="42"/>
      <c r="L45" s="42"/>
      <c r="M45" s="43"/>
      <c r="N45" s="42"/>
      <c r="O45" s="42"/>
      <c r="P45" s="42"/>
      <c r="Q45" s="42"/>
      <c r="R45" s="42"/>
    </row>
    <row r="46" spans="1:18" x14ac:dyDescent="0.25">
      <c r="H46" s="42"/>
      <c r="I46" s="42"/>
      <c r="J46" s="42"/>
      <c r="K46" s="42"/>
      <c r="L46" s="42"/>
      <c r="M46" s="43"/>
      <c r="N46" s="42"/>
      <c r="O46" s="42"/>
      <c r="P46" s="42"/>
      <c r="Q46" s="42"/>
      <c r="R46" s="42"/>
    </row>
    <row r="47" spans="1:18" x14ac:dyDescent="0.25">
      <c r="H47" s="42"/>
      <c r="I47" s="42"/>
      <c r="J47" s="42"/>
      <c r="K47" s="42"/>
      <c r="L47" s="42"/>
      <c r="M47" s="43"/>
      <c r="N47" s="42"/>
      <c r="O47" s="42"/>
      <c r="P47" s="42"/>
      <c r="Q47" s="42"/>
      <c r="R47" s="42"/>
    </row>
    <row r="48" spans="1:18" x14ac:dyDescent="0.25">
      <c r="H48" s="42"/>
      <c r="I48" s="42"/>
      <c r="J48" s="42"/>
      <c r="K48" s="42"/>
      <c r="L48" s="42"/>
      <c r="M48" s="43"/>
      <c r="N48" s="42"/>
      <c r="O48" s="42"/>
      <c r="P48" s="42"/>
      <c r="Q48" s="42"/>
      <c r="R48" s="42"/>
    </row>
    <row r="49" spans="1:18" x14ac:dyDescent="0.25">
      <c r="H49" s="42"/>
      <c r="I49" s="42"/>
      <c r="J49" s="42"/>
      <c r="K49" s="42"/>
      <c r="L49" s="42"/>
      <c r="M49" s="43"/>
      <c r="N49" s="42"/>
      <c r="O49" s="42"/>
      <c r="P49" s="42"/>
      <c r="Q49" s="42"/>
      <c r="R49" s="42"/>
    </row>
    <row r="50" spans="1:18" x14ac:dyDescent="0.25">
      <c r="H50" s="42"/>
      <c r="I50" s="42"/>
      <c r="J50" s="42"/>
      <c r="K50" s="42"/>
      <c r="L50" s="42"/>
      <c r="M50" s="43"/>
      <c r="N50" s="42"/>
      <c r="O50" s="42"/>
      <c r="P50" s="42"/>
      <c r="Q50" s="42"/>
      <c r="R50" s="42"/>
    </row>
    <row r="51" spans="1:18" x14ac:dyDescent="0.25">
      <c r="H51" s="42"/>
      <c r="I51" s="42"/>
      <c r="J51" s="42"/>
      <c r="K51" s="42"/>
      <c r="L51" s="42"/>
      <c r="M51" s="43"/>
      <c r="N51" s="42"/>
      <c r="O51" s="42"/>
      <c r="P51" s="42"/>
      <c r="Q51" s="42"/>
      <c r="R51" s="42"/>
    </row>
    <row r="52" spans="1:18" x14ac:dyDescent="0.25">
      <c r="H52" s="42"/>
      <c r="I52" s="42"/>
      <c r="J52" s="42"/>
      <c r="K52" s="42"/>
      <c r="L52" s="42"/>
      <c r="M52" s="43"/>
      <c r="N52" s="42"/>
      <c r="O52" s="42"/>
      <c r="P52" s="42"/>
      <c r="Q52" s="42"/>
      <c r="R52" s="42"/>
    </row>
    <row r="53" spans="1:18" x14ac:dyDescent="0.25">
      <c r="H53" s="42"/>
      <c r="I53" s="42"/>
      <c r="J53" s="42"/>
      <c r="K53" s="42"/>
      <c r="L53" s="42"/>
      <c r="M53" s="43"/>
      <c r="N53" s="42"/>
      <c r="O53" s="42"/>
      <c r="P53" s="42"/>
      <c r="Q53" s="42"/>
      <c r="R53" s="42"/>
    </row>
    <row r="54" spans="1:18" x14ac:dyDescent="0.25">
      <c r="H54" s="42"/>
      <c r="I54" s="42"/>
      <c r="J54" s="42"/>
      <c r="K54" s="42"/>
      <c r="L54" s="42"/>
      <c r="M54" s="43"/>
      <c r="N54" s="42"/>
      <c r="O54" s="42"/>
      <c r="P54" s="42"/>
      <c r="Q54" s="42"/>
      <c r="R54" s="42"/>
    </row>
    <row r="55" spans="1:18" x14ac:dyDescent="0.25">
      <c r="H55" s="42"/>
      <c r="I55" s="42"/>
      <c r="J55" s="42"/>
      <c r="K55" s="42"/>
      <c r="L55" s="42"/>
      <c r="M55" s="43"/>
      <c r="N55" s="42"/>
      <c r="O55" s="42"/>
      <c r="P55" s="42"/>
      <c r="Q55" s="42"/>
      <c r="R55" s="42"/>
    </row>
    <row r="56" spans="1:18" x14ac:dyDescent="0.25">
      <c r="B56" s="9"/>
      <c r="H56" s="42"/>
      <c r="I56" s="42"/>
      <c r="J56" s="42"/>
      <c r="K56" s="42"/>
      <c r="L56" s="42"/>
      <c r="M56" s="43"/>
      <c r="N56" s="42"/>
      <c r="O56" s="42"/>
      <c r="P56" s="42"/>
      <c r="Q56" s="42"/>
      <c r="R56" s="42"/>
    </row>
    <row r="57" spans="1:18" x14ac:dyDescent="0.25">
      <c r="A57" s="13"/>
      <c r="B57" s="14"/>
      <c r="C57" s="14"/>
      <c r="D57" s="14"/>
      <c r="E57" s="14"/>
      <c r="F57" s="14"/>
      <c r="G57" s="1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</row>
    <row r="58" spans="1:18" x14ac:dyDescent="0.25">
      <c r="A58" s="13"/>
      <c r="B58" s="14"/>
      <c r="C58" s="14"/>
      <c r="D58" s="14"/>
      <c r="E58" s="14"/>
      <c r="F58" s="14"/>
      <c r="G58" s="1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</row>
    <row r="59" spans="1:18" x14ac:dyDescent="0.25">
      <c r="A59" s="13"/>
      <c r="B59" s="14"/>
      <c r="C59" s="14"/>
      <c r="D59" s="14"/>
      <c r="E59" s="14"/>
      <c r="F59" s="14"/>
      <c r="G59" s="14"/>
      <c r="H59" s="44"/>
      <c r="I59" s="44"/>
      <c r="J59" s="44"/>
      <c r="K59" s="44"/>
      <c r="L59" s="44"/>
      <c r="M59" s="44"/>
      <c r="N59" s="44"/>
      <c r="O59" s="14"/>
      <c r="P59" s="14"/>
      <c r="Q59" s="14"/>
      <c r="R59" s="14"/>
    </row>
    <row r="60" spans="1:18" x14ac:dyDescent="0.25">
      <c r="A60" s="13"/>
      <c r="B60" s="14"/>
      <c r="C60" s="14"/>
      <c r="D60" s="14"/>
      <c r="E60" s="14"/>
      <c r="F60" s="14"/>
      <c r="G60" s="14"/>
      <c r="H60" s="44"/>
      <c r="I60" s="44"/>
      <c r="J60" s="44"/>
      <c r="K60" s="44"/>
      <c r="L60" s="44"/>
      <c r="M60" s="44"/>
      <c r="N60" s="44"/>
      <c r="O60" s="14"/>
      <c r="P60" s="14"/>
      <c r="Q60" s="14"/>
      <c r="R60" s="14"/>
    </row>
    <row r="61" spans="1:18" x14ac:dyDescent="0.25">
      <c r="A61" s="13"/>
      <c r="B61" s="14"/>
      <c r="C61" s="14"/>
      <c r="D61" s="14"/>
      <c r="E61" s="14"/>
      <c r="F61" s="14"/>
      <c r="G61" s="14"/>
      <c r="H61" s="14"/>
      <c r="I61" s="44"/>
      <c r="J61" s="44"/>
      <c r="K61" s="44"/>
      <c r="L61" s="44"/>
      <c r="M61" s="44"/>
      <c r="N61" s="44"/>
      <c r="O61" s="14"/>
      <c r="P61" s="14"/>
      <c r="Q61" s="14"/>
      <c r="R61" s="14"/>
    </row>
    <row r="62" spans="1:18" x14ac:dyDescent="0.25">
      <c r="A62" s="13"/>
      <c r="B62" s="14"/>
      <c r="C62" s="14"/>
      <c r="D62" s="14"/>
      <c r="E62" s="14"/>
      <c r="F62" s="14"/>
      <c r="G62" s="14"/>
      <c r="H62" s="14"/>
      <c r="I62" s="44"/>
      <c r="J62" s="44"/>
      <c r="K62" s="44"/>
      <c r="L62" s="44"/>
      <c r="M62" s="44"/>
      <c r="N62" s="44"/>
      <c r="O62" s="14"/>
      <c r="P62" s="14"/>
      <c r="Q62" s="14"/>
      <c r="R62" s="14"/>
    </row>
    <row r="63" spans="1:18" x14ac:dyDescent="0.25">
      <c r="A63" s="13"/>
      <c r="B63" s="14"/>
      <c r="C63" s="14"/>
      <c r="D63" s="14"/>
      <c r="E63" s="14"/>
      <c r="F63" s="14"/>
      <c r="G63" s="14"/>
      <c r="H63" s="14"/>
      <c r="I63" s="44"/>
      <c r="J63" s="44"/>
      <c r="K63" s="44"/>
      <c r="L63" s="44"/>
      <c r="M63" s="44"/>
      <c r="N63" s="44"/>
      <c r="O63" s="14"/>
      <c r="P63" s="14"/>
      <c r="Q63" s="14"/>
      <c r="R63" s="14"/>
    </row>
    <row r="64" spans="1:18" x14ac:dyDescent="0.25">
      <c r="A64" s="13"/>
      <c r="B64" s="14"/>
      <c r="C64" s="14"/>
      <c r="D64" s="14"/>
      <c r="E64" s="14"/>
      <c r="F64" s="14"/>
      <c r="G64" s="14"/>
      <c r="H64" s="14"/>
      <c r="I64" s="41"/>
      <c r="J64" s="41"/>
      <c r="K64" s="41"/>
      <c r="L64" s="41"/>
      <c r="M64" s="41"/>
      <c r="N64" s="14"/>
      <c r="O64" s="14"/>
      <c r="P64" s="14"/>
      <c r="Q64" s="14"/>
      <c r="R64" s="14"/>
    </row>
    <row r="65" spans="1:18" x14ac:dyDescent="0.25">
      <c r="A65" s="13"/>
      <c r="B65" s="14"/>
      <c r="C65" s="14"/>
      <c r="D65" s="14"/>
      <c r="E65" s="14"/>
      <c r="F65" s="14"/>
      <c r="G65" s="14"/>
      <c r="H65" s="14"/>
      <c r="I65" s="41"/>
      <c r="J65" s="41"/>
      <c r="K65" s="41"/>
      <c r="L65" s="41"/>
      <c r="M65" s="41"/>
      <c r="N65" s="14"/>
      <c r="O65" s="14"/>
      <c r="P65" s="14"/>
      <c r="Q65" s="14"/>
      <c r="R65" s="14"/>
    </row>
    <row r="66" spans="1:18" x14ac:dyDescent="0.25">
      <c r="A66" s="13"/>
      <c r="B66" s="14"/>
      <c r="C66" s="14"/>
      <c r="D66" s="14"/>
      <c r="E66" s="14"/>
      <c r="F66" s="14"/>
      <c r="G66" s="14"/>
      <c r="H66" s="14"/>
      <c r="I66" s="41"/>
      <c r="J66" s="41"/>
      <c r="K66" s="41"/>
      <c r="L66" s="41"/>
      <c r="M66" s="41"/>
      <c r="N66" s="14"/>
      <c r="O66" s="14"/>
      <c r="P66" s="14"/>
      <c r="Q66" s="14"/>
      <c r="R66" s="14"/>
    </row>
    <row r="67" spans="1:18" x14ac:dyDescent="0.25">
      <c r="A67" s="13"/>
      <c r="B67" s="14"/>
      <c r="C67" s="14"/>
      <c r="D67" s="14"/>
      <c r="E67" s="14"/>
      <c r="F67" s="14"/>
      <c r="G67" s="14"/>
      <c r="H67" s="14"/>
      <c r="I67" s="41"/>
      <c r="J67" s="41"/>
      <c r="K67" s="41"/>
      <c r="L67" s="41"/>
      <c r="M67" s="41"/>
      <c r="N67" s="14"/>
      <c r="O67" s="14"/>
      <c r="P67" s="14"/>
      <c r="Q67" s="14"/>
      <c r="R67" s="14"/>
    </row>
    <row r="68" spans="1:18" x14ac:dyDescent="0.25">
      <c r="A68" s="13"/>
      <c r="B68" s="14"/>
      <c r="C68" s="14"/>
      <c r="D68" s="14"/>
      <c r="E68" s="14"/>
      <c r="F68" s="14"/>
      <c r="G68" s="14"/>
      <c r="H68" s="14"/>
      <c r="I68" s="41"/>
      <c r="J68" s="41"/>
      <c r="K68" s="41"/>
      <c r="L68" s="41"/>
      <c r="M68" s="41"/>
      <c r="N68" s="14"/>
      <c r="O68" s="14"/>
      <c r="P68" s="14"/>
      <c r="Q68" s="14"/>
      <c r="R68" s="14"/>
    </row>
    <row r="69" spans="1:18" x14ac:dyDescent="0.25">
      <c r="A69" s="13"/>
      <c r="B69" s="14"/>
      <c r="C69" s="14"/>
      <c r="D69" s="14"/>
      <c r="E69" s="14"/>
      <c r="F69" s="14"/>
      <c r="G69" s="14"/>
      <c r="H69" s="14"/>
      <c r="I69" s="41"/>
      <c r="J69" s="41"/>
      <c r="K69" s="41"/>
      <c r="L69" s="41"/>
      <c r="M69" s="41"/>
      <c r="N69" s="14"/>
      <c r="O69" s="14"/>
      <c r="P69" s="14"/>
      <c r="Q69" s="14"/>
      <c r="R69" s="14"/>
    </row>
    <row r="70" spans="1:18" x14ac:dyDescent="0.25">
      <c r="A70" s="13"/>
      <c r="B70" s="14"/>
      <c r="C70" s="14"/>
      <c r="D70" s="14"/>
      <c r="E70" s="14"/>
      <c r="F70" s="14"/>
      <c r="G70" s="14"/>
      <c r="H70" s="14"/>
      <c r="I70" s="41"/>
      <c r="J70" s="41"/>
      <c r="K70" s="41"/>
      <c r="L70" s="41"/>
      <c r="M70" s="41"/>
      <c r="N70" s="14"/>
      <c r="O70" s="14"/>
      <c r="P70" s="14"/>
      <c r="Q70" s="14"/>
      <c r="R70" s="14"/>
    </row>
    <row r="71" spans="1:18" x14ac:dyDescent="0.25">
      <c r="A71" s="13"/>
      <c r="B71" s="14"/>
      <c r="C71" s="14"/>
      <c r="D71" s="14"/>
      <c r="E71" s="14"/>
      <c r="F71" s="14"/>
      <c r="G71" s="14"/>
      <c r="H71" s="14"/>
      <c r="I71" s="41"/>
      <c r="J71" s="41"/>
      <c r="K71" s="41"/>
      <c r="L71" s="41"/>
      <c r="M71" s="41"/>
      <c r="N71" s="14"/>
      <c r="O71" s="14"/>
      <c r="P71" s="14"/>
      <c r="Q71" s="14"/>
      <c r="R71" s="14"/>
    </row>
    <row r="72" spans="1:18" x14ac:dyDescent="0.25">
      <c r="A72" s="13"/>
      <c r="B72" s="14"/>
      <c r="C72" s="14"/>
      <c r="D72" s="14"/>
      <c r="E72" s="14"/>
      <c r="F72" s="14"/>
      <c r="G72" s="14"/>
      <c r="H72" s="14"/>
      <c r="I72" s="41"/>
      <c r="J72" s="41"/>
      <c r="K72" s="41"/>
      <c r="L72" s="41"/>
      <c r="M72" s="41"/>
      <c r="N72" s="14"/>
      <c r="O72" s="14"/>
      <c r="P72" s="14"/>
      <c r="Q72" s="14"/>
      <c r="R72" s="14"/>
    </row>
    <row r="73" spans="1:18" x14ac:dyDescent="0.25">
      <c r="A73" s="13"/>
      <c r="B73" s="14"/>
      <c r="C73" s="14"/>
      <c r="D73" s="14"/>
      <c r="E73" s="14"/>
      <c r="F73" s="14"/>
      <c r="G73" s="14"/>
      <c r="H73" s="14"/>
      <c r="I73" s="41"/>
      <c r="J73" s="41"/>
      <c r="K73" s="41"/>
      <c r="L73" s="41"/>
      <c r="M73" s="41"/>
      <c r="N73" s="14"/>
      <c r="O73" s="14"/>
      <c r="P73" s="14"/>
      <c r="Q73" s="14"/>
      <c r="R73" s="14"/>
    </row>
    <row r="74" spans="1:18" x14ac:dyDescent="0.25">
      <c r="A74" s="13"/>
      <c r="B74" s="14"/>
      <c r="C74" s="14"/>
      <c r="D74" s="14"/>
      <c r="E74" s="14"/>
      <c r="F74" s="14"/>
      <c r="G74" s="14"/>
      <c r="H74" s="14"/>
      <c r="I74" s="41"/>
      <c r="J74" s="41"/>
      <c r="K74" s="41"/>
      <c r="L74" s="41"/>
      <c r="M74" s="41"/>
      <c r="N74" s="14"/>
      <c r="O74" s="14"/>
      <c r="P74" s="14"/>
      <c r="Q74" s="14"/>
      <c r="R74" s="14"/>
    </row>
    <row r="75" spans="1:18" x14ac:dyDescent="0.25">
      <c r="A75" s="13"/>
      <c r="B75" s="14"/>
      <c r="C75" s="14"/>
      <c r="D75" s="14"/>
      <c r="E75" s="14"/>
      <c r="F75" s="14"/>
      <c r="G75" s="14"/>
      <c r="H75" s="14"/>
      <c r="I75" s="41"/>
      <c r="J75" s="41"/>
      <c r="K75" s="41"/>
      <c r="L75" s="41"/>
      <c r="M75" s="41"/>
      <c r="N75" s="14"/>
      <c r="O75" s="14"/>
      <c r="P75" s="14"/>
      <c r="Q75" s="14"/>
      <c r="R75" s="14"/>
    </row>
    <row r="76" spans="1:18" x14ac:dyDescent="0.25">
      <c r="A76" s="13"/>
      <c r="B76" s="14"/>
      <c r="C76" s="14"/>
      <c r="D76" s="14"/>
      <c r="E76" s="14"/>
      <c r="F76" s="14"/>
      <c r="G76" s="14"/>
      <c r="H76" s="14"/>
      <c r="I76" s="41"/>
      <c r="J76" s="41"/>
      <c r="K76" s="41"/>
      <c r="L76" s="41"/>
      <c r="M76" s="41"/>
      <c r="N76" s="14"/>
      <c r="O76" s="14"/>
      <c r="P76" s="14"/>
      <c r="Q76" s="14"/>
      <c r="R76" s="14"/>
    </row>
    <row r="77" spans="1:18" x14ac:dyDescent="0.25">
      <c r="A77" s="13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 x14ac:dyDescent="0.25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1:18" x14ac:dyDescent="0.25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</sheetData>
  <mergeCells count="13">
    <mergeCell ref="AL5:AN5"/>
    <mergeCell ref="AI5:AK5"/>
    <mergeCell ref="B5:D5"/>
    <mergeCell ref="E5:G5"/>
    <mergeCell ref="H5:J5"/>
    <mergeCell ref="K5:M5"/>
    <mergeCell ref="N5:P5"/>
    <mergeCell ref="AC5:AE5"/>
    <mergeCell ref="AF5:AH5"/>
    <mergeCell ref="Q5:S5"/>
    <mergeCell ref="T5:V5"/>
    <mergeCell ref="W5:Y5"/>
    <mergeCell ref="Z5:AB5"/>
  </mergeCells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55"/>
  <sheetViews>
    <sheetView showGridLines="0" topLeftCell="F1" workbookViewId="0">
      <selection activeCell="P23" sqref="P23"/>
    </sheetView>
  </sheetViews>
  <sheetFormatPr defaultRowHeight="15" x14ac:dyDescent="0.25"/>
  <cols>
    <col min="1" max="1" width="33.140625" customWidth="1"/>
    <col min="16" max="16" width="32" customWidth="1"/>
  </cols>
  <sheetData>
    <row r="6" spans="1:30" x14ac:dyDescent="0.25">
      <c r="L6" s="52" t="s">
        <v>36</v>
      </c>
    </row>
    <row r="7" spans="1:30" ht="30" x14ac:dyDescent="0.25">
      <c r="A7" s="46" t="s">
        <v>17</v>
      </c>
      <c r="B7" s="49" t="s">
        <v>21</v>
      </c>
      <c r="C7" s="49" t="s">
        <v>22</v>
      </c>
      <c r="D7" s="49" t="s">
        <v>23</v>
      </c>
      <c r="E7" s="49" t="s">
        <v>24</v>
      </c>
      <c r="F7" s="49" t="s">
        <v>25</v>
      </c>
      <c r="G7" s="49" t="s">
        <v>26</v>
      </c>
      <c r="H7" s="49" t="s">
        <v>27</v>
      </c>
      <c r="I7" s="49" t="s">
        <v>28</v>
      </c>
      <c r="J7" s="49" t="s">
        <v>29</v>
      </c>
      <c r="K7" s="49" t="s">
        <v>30</v>
      </c>
      <c r="L7" s="49" t="s">
        <v>31</v>
      </c>
      <c r="M7" s="49" t="s">
        <v>37</v>
      </c>
      <c r="N7" s="49" t="s">
        <v>38</v>
      </c>
      <c r="O7" s="3"/>
      <c r="P7" s="46" t="s">
        <v>17</v>
      </c>
      <c r="Q7" s="49" t="str">
        <f t="shared" ref="Q7:AC7" si="0">B7</f>
        <v>viti 2013</v>
      </c>
      <c r="R7" s="49" t="str">
        <f t="shared" si="0"/>
        <v>viti 2014</v>
      </c>
      <c r="S7" s="49" t="str">
        <f t="shared" si="0"/>
        <v>viti 2015</v>
      </c>
      <c r="T7" s="49" t="str">
        <f t="shared" si="0"/>
        <v>viti 2016</v>
      </c>
      <c r="U7" s="49" t="str">
        <f t="shared" si="0"/>
        <v>viti 2017</v>
      </c>
      <c r="V7" s="49" t="str">
        <f t="shared" si="0"/>
        <v>viti 2018</v>
      </c>
      <c r="W7" s="49" t="str">
        <f t="shared" si="0"/>
        <v>viti 2019</v>
      </c>
      <c r="X7" s="49" t="str">
        <f t="shared" si="0"/>
        <v>viti 2020</v>
      </c>
      <c r="Y7" s="49" t="str">
        <f t="shared" si="0"/>
        <v>viti 2021</v>
      </c>
      <c r="Z7" s="49" t="str">
        <f t="shared" si="0"/>
        <v>viti 2022</v>
      </c>
      <c r="AA7" s="49" t="str">
        <f t="shared" si="0"/>
        <v>viti 2023</v>
      </c>
      <c r="AB7" s="53" t="str">
        <f t="shared" si="0"/>
        <v>viti 2024</v>
      </c>
      <c r="AC7" s="53" t="str">
        <f t="shared" si="0"/>
        <v>viti 2025</v>
      </c>
    </row>
    <row r="8" spans="1:30" x14ac:dyDescent="0.25">
      <c r="A8" s="46" t="s">
        <v>15</v>
      </c>
      <c r="B8" s="49">
        <f>SUM(B9:B11)</f>
        <v>30611.695281370001</v>
      </c>
      <c r="C8" s="49">
        <f t="shared" ref="C8:N8" si="1">SUM(C9:C11)</f>
        <v>32494.702000000001</v>
      </c>
      <c r="D8" s="49">
        <f t="shared" si="1"/>
        <v>34050.392180999996</v>
      </c>
      <c r="E8" s="49">
        <f t="shared" si="1"/>
        <v>35922.466999999997</v>
      </c>
      <c r="F8" s="49">
        <f t="shared" si="1"/>
        <v>38228.116890600002</v>
      </c>
      <c r="G8" s="49">
        <f t="shared" si="1"/>
        <v>40106.356999999996</v>
      </c>
      <c r="H8" s="49">
        <f t="shared" si="1"/>
        <v>40933.410000000003</v>
      </c>
      <c r="I8" s="49">
        <f t="shared" si="1"/>
        <v>43859.455999999998</v>
      </c>
      <c r="J8" s="49">
        <f t="shared" si="1"/>
        <v>49616.178564789996</v>
      </c>
      <c r="K8" s="49">
        <f t="shared" si="1"/>
        <v>52455.535482559993</v>
      </c>
      <c r="L8" s="49">
        <f t="shared" si="1"/>
        <v>56087.696087029995</v>
      </c>
      <c r="M8" s="49">
        <f t="shared" si="1"/>
        <v>60265.83971095</v>
      </c>
      <c r="N8" s="49">
        <f t="shared" si="1"/>
        <v>63131.813999999998</v>
      </c>
      <c r="O8" s="42"/>
      <c r="P8" s="46" t="s">
        <v>15</v>
      </c>
      <c r="Q8" s="50">
        <f>B8/B8</f>
        <v>1</v>
      </c>
      <c r="R8" s="50">
        <f t="shared" ref="R8:AB8" si="2">C8/C8</f>
        <v>1</v>
      </c>
      <c r="S8" s="50">
        <f t="shared" si="2"/>
        <v>1</v>
      </c>
      <c r="T8" s="50">
        <f t="shared" si="2"/>
        <v>1</v>
      </c>
      <c r="U8" s="50">
        <f t="shared" si="2"/>
        <v>1</v>
      </c>
      <c r="V8" s="50">
        <f t="shared" si="2"/>
        <v>1</v>
      </c>
      <c r="W8" s="50">
        <f t="shared" si="2"/>
        <v>1</v>
      </c>
      <c r="X8" s="50">
        <f t="shared" si="2"/>
        <v>1</v>
      </c>
      <c r="Y8" s="50">
        <f t="shared" si="2"/>
        <v>1</v>
      </c>
      <c r="Z8" s="50">
        <f t="shared" si="2"/>
        <v>1</v>
      </c>
      <c r="AA8" s="50">
        <f t="shared" si="2"/>
        <v>1</v>
      </c>
      <c r="AB8" s="50">
        <f t="shared" si="2"/>
        <v>1</v>
      </c>
      <c r="AC8" s="50">
        <f t="shared" ref="AC8" si="3">N8/N8</f>
        <v>1</v>
      </c>
      <c r="AD8" s="50"/>
    </row>
    <row r="9" spans="1:30" x14ac:dyDescent="0.25">
      <c r="A9" t="s">
        <v>5</v>
      </c>
      <c r="B9" s="3">
        <f>Sheet1!C9</f>
        <v>23202.31740503</v>
      </c>
      <c r="C9" s="3">
        <f>Sheet1!F9</f>
        <v>24351.519</v>
      </c>
      <c r="D9" s="3">
        <f>Sheet1!I9</f>
        <v>25192.733181</v>
      </c>
      <c r="E9" s="3">
        <f>Sheet1!L9</f>
        <v>24968.981</v>
      </c>
      <c r="F9" s="3">
        <f>Sheet1!O9</f>
        <v>25868.787000000004</v>
      </c>
      <c r="G9" s="3">
        <f>Sheet1!R9</f>
        <v>27795.605</v>
      </c>
      <c r="H9" s="51">
        <f>Sheet1!U9</f>
        <v>28523.881000000001</v>
      </c>
      <c r="I9" s="51">
        <f>Sheet1!X9</f>
        <v>30126.964</v>
      </c>
      <c r="J9" s="51">
        <f>Sheet1!AA9</f>
        <v>34912.742010959999</v>
      </c>
      <c r="K9" s="51">
        <f>Sheet1!AD9</f>
        <v>36637.97</v>
      </c>
      <c r="L9" s="51">
        <f>Sheet1!AG9</f>
        <v>37042.951941009997</v>
      </c>
      <c r="M9" s="51">
        <f>Sheet1!AJ9</f>
        <v>38417.882216739999</v>
      </c>
      <c r="N9" s="51">
        <f>Sheet1!AL9</f>
        <v>40486.89</v>
      </c>
      <c r="O9" s="42"/>
      <c r="P9" t="s">
        <v>5</v>
      </c>
      <c r="Q9" s="47">
        <f>B9/B8</f>
        <v>0.75795597701348871</v>
      </c>
      <c r="R9" s="47">
        <f t="shared" ref="R9:AB9" si="4">C9/C8</f>
        <v>0.74939967136796637</v>
      </c>
      <c r="S9" s="47">
        <f t="shared" si="4"/>
        <v>0.73986616797493043</v>
      </c>
      <c r="T9" s="47">
        <f t="shared" si="4"/>
        <v>0.6950797950485974</v>
      </c>
      <c r="U9" s="47">
        <f t="shared" si="4"/>
        <v>0.67669529927488892</v>
      </c>
      <c r="V9" s="47">
        <f t="shared" si="4"/>
        <v>0.69304736403757639</v>
      </c>
      <c r="W9" s="47">
        <f t="shared" si="4"/>
        <v>0.69683617856416069</v>
      </c>
      <c r="X9" s="47">
        <f t="shared" si="4"/>
        <v>0.68689780374840947</v>
      </c>
      <c r="Y9" s="47">
        <f t="shared" si="4"/>
        <v>0.70365640847108168</v>
      </c>
      <c r="Z9" s="47">
        <f t="shared" si="4"/>
        <v>0.69845764918711217</v>
      </c>
      <c r="AA9" s="47">
        <f t="shared" si="4"/>
        <v>0.66044702359553675</v>
      </c>
      <c r="AB9" s="47">
        <f t="shared" si="4"/>
        <v>0.63747360695547839</v>
      </c>
      <c r="AC9" s="47">
        <f t="shared" ref="AC9" si="5">N9/N8</f>
        <v>0.64130724962219521</v>
      </c>
      <c r="AD9" s="47"/>
    </row>
    <row r="10" spans="1:30" x14ac:dyDescent="0.25">
      <c r="A10" t="s">
        <v>18</v>
      </c>
      <c r="B10" s="3">
        <f>Sheet1!C10</f>
        <v>7294.00567133</v>
      </c>
      <c r="C10" s="3">
        <f>Sheet1!F10</f>
        <v>8008.1329999999998</v>
      </c>
      <c r="D10" s="3">
        <f>Sheet1!I10</f>
        <v>8701.9110000000001</v>
      </c>
      <c r="E10" s="3">
        <f>Sheet1!L10</f>
        <v>10699.331</v>
      </c>
      <c r="F10" s="3">
        <f>Sheet1!O10</f>
        <v>12267.623862</v>
      </c>
      <c r="G10" s="3">
        <f>Sheet1!R10</f>
        <v>12250.36</v>
      </c>
      <c r="H10" s="51">
        <f>Sheet1!U10</f>
        <v>12284.089</v>
      </c>
      <c r="I10" s="51">
        <f>Sheet1!X10</f>
        <v>13664.852999999999</v>
      </c>
      <c r="J10" s="51">
        <f>Sheet1!AA10</f>
        <v>14616.1427162</v>
      </c>
      <c r="K10" s="51">
        <f>Sheet1!AD10</f>
        <v>15691.566999999999</v>
      </c>
      <c r="L10" s="51">
        <f>Sheet1!AG10</f>
        <v>18946.373997800001</v>
      </c>
      <c r="M10" s="51">
        <f>Sheet1!AJ10</f>
        <v>21505.774335599999</v>
      </c>
      <c r="N10" s="51">
        <f>Sheet1!AL10</f>
        <v>22545</v>
      </c>
      <c r="O10" s="42"/>
      <c r="P10" t="s">
        <v>18</v>
      </c>
      <c r="Q10" s="47">
        <f>B10/B8</f>
        <v>0.23827512995561098</v>
      </c>
      <c r="R10" s="47">
        <f t="shared" ref="R10:AB10" si="6">C10/C8</f>
        <v>0.24644426651458443</v>
      </c>
      <c r="S10" s="47">
        <f t="shared" si="6"/>
        <v>0.25555978779168476</v>
      </c>
      <c r="T10" s="47">
        <f t="shared" si="6"/>
        <v>0.29784510623950189</v>
      </c>
      <c r="U10" s="47">
        <f t="shared" si="6"/>
        <v>0.32090578505624778</v>
      </c>
      <c r="V10" s="47">
        <f t="shared" si="6"/>
        <v>0.30544683976158699</v>
      </c>
      <c r="W10" s="47">
        <f t="shared" si="6"/>
        <v>0.30009933206151157</v>
      </c>
      <c r="X10" s="47">
        <f t="shared" si="6"/>
        <v>0.31156002026108121</v>
      </c>
      <c r="Y10" s="47">
        <f t="shared" si="6"/>
        <v>0.29458420900178539</v>
      </c>
      <c r="Z10" s="47">
        <f t="shared" si="6"/>
        <v>0.2991403453543432</v>
      </c>
      <c r="AA10" s="47">
        <f t="shared" si="6"/>
        <v>0.33779911316737538</v>
      </c>
      <c r="AB10" s="47">
        <f t="shared" si="6"/>
        <v>0.35684849723735795</v>
      </c>
      <c r="AC10" s="47">
        <f t="shared" ref="AC10" si="7">N10/N8</f>
        <v>0.35710996677522999</v>
      </c>
      <c r="AD10" s="47"/>
    </row>
    <row r="11" spans="1:30" x14ac:dyDescent="0.25">
      <c r="A11" t="s">
        <v>19</v>
      </c>
      <c r="B11" s="3">
        <f>Sheet1!C11</f>
        <v>115.37220500999997</v>
      </c>
      <c r="C11" s="3">
        <f>Sheet1!F11</f>
        <v>135.05000000000001</v>
      </c>
      <c r="D11" s="3">
        <f>Sheet1!I11</f>
        <v>155.74799999999999</v>
      </c>
      <c r="E11" s="3">
        <f>Sheet1!L11</f>
        <v>254.155</v>
      </c>
      <c r="F11" s="3">
        <f>Sheet1!O11</f>
        <v>91.706028599999996</v>
      </c>
      <c r="G11" s="3">
        <f>Sheet1!R11</f>
        <v>60.392000000000003</v>
      </c>
      <c r="H11" s="51">
        <f>Sheet1!U11</f>
        <v>125.44</v>
      </c>
      <c r="I11" s="51">
        <f>Sheet1!X11</f>
        <v>67.638999999999996</v>
      </c>
      <c r="J11" s="51">
        <f>Sheet1!AA11</f>
        <v>87.293837629999999</v>
      </c>
      <c r="K11" s="51">
        <f>Sheet1!AD11</f>
        <v>125.99848256</v>
      </c>
      <c r="L11" s="51">
        <f>Sheet1!AG11</f>
        <v>98.370148220000004</v>
      </c>
      <c r="M11" s="51">
        <f>Sheet1!AJ11</f>
        <v>342.18315860999996</v>
      </c>
      <c r="N11" s="51">
        <f>Sheet1!AL11</f>
        <v>99.924000000000007</v>
      </c>
      <c r="O11" s="42"/>
      <c r="P11" t="s">
        <v>19</v>
      </c>
      <c r="Q11" s="47">
        <f>B11/B8</f>
        <v>3.7688930309003319E-3</v>
      </c>
      <c r="R11" s="47">
        <f t="shared" ref="R11:AB11" si="8">C11/C8</f>
        <v>4.1560621174491774E-3</v>
      </c>
      <c r="S11" s="47">
        <f t="shared" si="8"/>
        <v>4.5740442333849782E-3</v>
      </c>
      <c r="T11" s="47">
        <f t="shared" si="8"/>
        <v>7.0750987119008284E-3</v>
      </c>
      <c r="U11" s="47">
        <f t="shared" si="8"/>
        <v>2.398915668863349E-3</v>
      </c>
      <c r="V11" s="47">
        <f t="shared" si="8"/>
        <v>1.5057962008366906E-3</v>
      </c>
      <c r="W11" s="47">
        <f t="shared" si="8"/>
        <v>3.0644893743277187E-3</v>
      </c>
      <c r="X11" s="47">
        <f t="shared" si="8"/>
        <v>1.5421759905093213E-3</v>
      </c>
      <c r="Y11" s="47">
        <f t="shared" si="8"/>
        <v>1.7593825271329515E-3</v>
      </c>
      <c r="Z11" s="47">
        <f t="shared" si="8"/>
        <v>2.4020054585448085E-3</v>
      </c>
      <c r="AA11" s="47">
        <f t="shared" si="8"/>
        <v>1.7538632370878863E-3</v>
      </c>
      <c r="AB11" s="47">
        <f t="shared" si="8"/>
        <v>5.6778958071636559E-3</v>
      </c>
      <c r="AC11" s="47">
        <f t="shared" ref="AC11" si="9">N11/N8</f>
        <v>1.5827836025747654E-3</v>
      </c>
      <c r="AD11" s="47"/>
    </row>
    <row r="12" spans="1:30" x14ac:dyDescent="0.25">
      <c r="B12" s="3"/>
      <c r="C12" s="3"/>
      <c r="D12" s="3"/>
      <c r="E12" s="3"/>
      <c r="F12" s="3"/>
      <c r="G12" s="3"/>
      <c r="H12" s="51"/>
      <c r="I12" s="51"/>
      <c r="J12" s="51"/>
      <c r="K12" s="51"/>
      <c r="L12" s="51"/>
      <c r="M12" s="51"/>
      <c r="N12" s="51"/>
      <c r="O12" s="4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5">
      <c r="A13" s="46" t="s">
        <v>16</v>
      </c>
      <c r="B13" s="49">
        <f>SUM(B14:B18)</f>
        <v>30145.376026370002</v>
      </c>
      <c r="C13" s="49">
        <f t="shared" ref="C13:N13" si="10">SUM(C14:C18)</f>
        <v>32221.546115999998</v>
      </c>
      <c r="D13" s="49">
        <f t="shared" si="10"/>
        <v>32528.966999999997</v>
      </c>
      <c r="E13" s="49">
        <f t="shared" si="10"/>
        <v>34795.54</v>
      </c>
      <c r="F13" s="49">
        <f t="shared" si="10"/>
        <v>39090.061000000002</v>
      </c>
      <c r="G13" s="49">
        <f t="shared" si="10"/>
        <v>40163.436679999999</v>
      </c>
      <c r="H13" s="49">
        <f t="shared" si="10"/>
        <v>42118.495999999999</v>
      </c>
      <c r="I13" s="49">
        <f t="shared" si="10"/>
        <v>43277.168999999994</v>
      </c>
      <c r="J13" s="49">
        <f t="shared" si="10"/>
        <v>49130.309981139995</v>
      </c>
      <c r="K13" s="49">
        <f t="shared" si="10"/>
        <v>52244.267999999996</v>
      </c>
      <c r="L13" s="49">
        <f t="shared" si="10"/>
        <v>55212.755693055202</v>
      </c>
      <c r="M13" s="49">
        <f t="shared" si="10"/>
        <v>58780.59353487</v>
      </c>
      <c r="N13" s="49">
        <f t="shared" si="10"/>
        <v>63131.89</v>
      </c>
      <c r="O13" s="42"/>
      <c r="P13" s="46" t="s">
        <v>16</v>
      </c>
      <c r="Q13" s="50">
        <f>B13/B13</f>
        <v>1</v>
      </c>
      <c r="R13" s="50">
        <f t="shared" ref="R13:AB13" si="11">C13/C13</f>
        <v>1</v>
      </c>
      <c r="S13" s="50">
        <f t="shared" si="11"/>
        <v>1</v>
      </c>
      <c r="T13" s="50">
        <f t="shared" si="11"/>
        <v>1</v>
      </c>
      <c r="U13" s="50">
        <f t="shared" si="11"/>
        <v>1</v>
      </c>
      <c r="V13" s="50">
        <f t="shared" si="11"/>
        <v>1</v>
      </c>
      <c r="W13" s="50">
        <f t="shared" si="11"/>
        <v>1</v>
      </c>
      <c r="X13" s="50">
        <f t="shared" si="11"/>
        <v>1</v>
      </c>
      <c r="Y13" s="50">
        <f t="shared" si="11"/>
        <v>1</v>
      </c>
      <c r="Z13" s="50">
        <f t="shared" si="11"/>
        <v>1</v>
      </c>
      <c r="AA13" s="50">
        <f t="shared" si="11"/>
        <v>1</v>
      </c>
      <c r="AB13" s="50">
        <f t="shared" si="11"/>
        <v>1</v>
      </c>
      <c r="AC13" s="50">
        <f t="shared" ref="AC13" si="12">N13/N13</f>
        <v>1</v>
      </c>
      <c r="AD13" s="50"/>
    </row>
    <row r="14" spans="1:30" x14ac:dyDescent="0.25">
      <c r="A14" t="s">
        <v>20</v>
      </c>
      <c r="B14" s="3">
        <f>Sheet1!C14</f>
        <v>8420.3333300499999</v>
      </c>
      <c r="C14" s="3">
        <f>Sheet1!F14</f>
        <v>8251.4060000000009</v>
      </c>
      <c r="D14" s="3">
        <f>Sheet1!I14</f>
        <v>7702.5169999999998</v>
      </c>
      <c r="E14" s="3">
        <f>Sheet1!L14</f>
        <v>8671.18</v>
      </c>
      <c r="F14" s="3">
        <f>Sheet1!O14</f>
        <v>10088.319</v>
      </c>
      <c r="G14" s="3">
        <f>Sheet1!R14</f>
        <v>10427.102999999999</v>
      </c>
      <c r="H14" s="51">
        <f>Sheet1!U14</f>
        <v>11007.189</v>
      </c>
      <c r="I14" s="51">
        <f>Sheet1!X14</f>
        <v>11085.203</v>
      </c>
      <c r="J14" s="51">
        <f>Sheet1!AA14</f>
        <v>10624.247833859999</v>
      </c>
      <c r="K14" s="51">
        <f>Sheet1!AD14</f>
        <v>11808.231</v>
      </c>
      <c r="L14" s="51">
        <f>Sheet1!AG14</f>
        <v>12109.3810319652</v>
      </c>
      <c r="M14" s="51">
        <f>Sheet1!AJ14</f>
        <v>12136.250408340004</v>
      </c>
      <c r="N14" s="51">
        <f>Sheet1!AL14</f>
        <v>12850</v>
      </c>
      <c r="O14" s="42"/>
      <c r="P14" t="s">
        <v>20</v>
      </c>
      <c r="Q14" s="47">
        <f>B14/B13</f>
        <v>0.27932420954657255</v>
      </c>
      <c r="R14" s="47">
        <f t="shared" ref="R14:AB14" si="13">C14/C13</f>
        <v>0.25608349054059404</v>
      </c>
      <c r="S14" s="47">
        <f t="shared" si="13"/>
        <v>0.23678947443981238</v>
      </c>
      <c r="T14" s="47">
        <f t="shared" si="13"/>
        <v>0.24920377726570705</v>
      </c>
      <c r="U14" s="47">
        <f t="shared" si="13"/>
        <v>0.25807887585542522</v>
      </c>
      <c r="V14" s="47">
        <f t="shared" si="13"/>
        <v>0.25961680229402123</v>
      </c>
      <c r="W14" s="47">
        <f t="shared" si="13"/>
        <v>0.26133860525314107</v>
      </c>
      <c r="X14" s="47">
        <f t="shared" si="13"/>
        <v>0.25614436563537696</v>
      </c>
      <c r="Y14" s="47">
        <f t="shared" si="13"/>
        <v>0.21624630168094616</v>
      </c>
      <c r="Z14" s="47">
        <f t="shared" si="13"/>
        <v>0.22601964678689729</v>
      </c>
      <c r="AA14" s="47">
        <f t="shared" si="13"/>
        <v>0.21932216351027645</v>
      </c>
      <c r="AB14" s="47">
        <f t="shared" si="13"/>
        <v>0.20646695922082686</v>
      </c>
      <c r="AC14" s="47">
        <f t="shared" ref="AC14" si="14">N14/N13</f>
        <v>0.20354214011334051</v>
      </c>
      <c r="AD14" s="47"/>
    </row>
    <row r="15" spans="1:30" x14ac:dyDescent="0.25">
      <c r="A15" t="s">
        <v>12</v>
      </c>
      <c r="B15" s="3">
        <f>Sheet1!C15</f>
        <v>6524.9447203</v>
      </c>
      <c r="C15" s="3">
        <f>Sheet1!F15</f>
        <v>6686.5039999999999</v>
      </c>
      <c r="D15" s="3">
        <f>Sheet1!I15</f>
        <v>6777.5479999999998</v>
      </c>
      <c r="E15" s="3">
        <f>Sheet1!L15</f>
        <v>7636.2820000000002</v>
      </c>
      <c r="F15" s="3">
        <f>Sheet1!O15</f>
        <v>8021.1909999999998</v>
      </c>
      <c r="G15" s="3">
        <f>Sheet1!R15</f>
        <v>7846.4859999999999</v>
      </c>
      <c r="H15" s="51">
        <f>Sheet1!U15</f>
        <v>7761.4359999999997</v>
      </c>
      <c r="I15" s="51">
        <f>Sheet1!X15</f>
        <v>7418.79</v>
      </c>
      <c r="J15" s="51">
        <f>Sheet1!AA15</f>
        <v>9750.1202651999993</v>
      </c>
      <c r="K15" s="51">
        <f>Sheet1!AD15</f>
        <v>10397.758</v>
      </c>
      <c r="L15" s="51">
        <f>Sheet1!AG15</f>
        <v>11345.669466400001</v>
      </c>
      <c r="M15" s="51">
        <f>Sheet1!AJ15</f>
        <v>12352.000214399999</v>
      </c>
      <c r="N15" s="51">
        <f>Sheet1!AL15</f>
        <v>14001.9</v>
      </c>
      <c r="O15" s="42"/>
      <c r="P15" t="s">
        <v>12</v>
      </c>
      <c r="Q15" s="47">
        <f>B15/B13</f>
        <v>0.21644927283681026</v>
      </c>
      <c r="R15" s="47">
        <f t="shared" ref="R15:AB15" si="15">C15/C13</f>
        <v>0.20751654734158567</v>
      </c>
      <c r="S15" s="47">
        <f t="shared" si="15"/>
        <v>0.20835423393555658</v>
      </c>
      <c r="T15" s="47">
        <f t="shared" si="15"/>
        <v>0.21946151719444504</v>
      </c>
      <c r="U15" s="47">
        <f t="shared" si="15"/>
        <v>0.20519770997543338</v>
      </c>
      <c r="V15" s="47">
        <f t="shared" si="15"/>
        <v>0.19536390928187872</v>
      </c>
      <c r="W15" s="47">
        <f t="shared" si="15"/>
        <v>0.18427619067879347</v>
      </c>
      <c r="X15" s="47">
        <f t="shared" si="15"/>
        <v>0.17142503013540467</v>
      </c>
      <c r="Y15" s="47">
        <f t="shared" si="15"/>
        <v>0.19845427942430749</v>
      </c>
      <c r="Z15" s="47">
        <f t="shared" si="15"/>
        <v>0.19902198648854647</v>
      </c>
      <c r="AA15" s="47">
        <f t="shared" si="15"/>
        <v>0.20549000541603266</v>
      </c>
      <c r="AB15" s="47">
        <f t="shared" si="15"/>
        <v>0.2101373850039896</v>
      </c>
      <c r="AC15" s="47">
        <f t="shared" ref="AC15" si="16">N15/N13</f>
        <v>0.22178806938933715</v>
      </c>
      <c r="AD15" s="47"/>
    </row>
    <row r="16" spans="1:30" x14ac:dyDescent="0.25">
      <c r="A16" t="s">
        <v>8</v>
      </c>
      <c r="B16" s="3">
        <f>Sheet1!C16</f>
        <v>645.10907599000006</v>
      </c>
      <c r="C16" s="3">
        <f>Sheet1!F16</f>
        <v>702.64599999999996</v>
      </c>
      <c r="D16" s="3">
        <f>Sheet1!I16</f>
        <v>718.38599999999997</v>
      </c>
      <c r="E16" s="3">
        <f>Sheet1!L16</f>
        <v>787.45299999999997</v>
      </c>
      <c r="F16" s="3">
        <f>Sheet1!O16</f>
        <v>865.697</v>
      </c>
      <c r="G16" s="3">
        <f>Sheet1!R16</f>
        <v>758.46500000000003</v>
      </c>
      <c r="H16" s="51">
        <f>Sheet1!U16</f>
        <v>684.39499999999998</v>
      </c>
      <c r="I16" s="51">
        <f>Sheet1!X16</f>
        <v>803.73900000000003</v>
      </c>
      <c r="J16" s="51">
        <f>Sheet1!AA16</f>
        <v>858.85991541999999</v>
      </c>
      <c r="K16" s="51">
        <f>Sheet1!AD16</f>
        <v>882.46100000000001</v>
      </c>
      <c r="L16" s="51">
        <f>Sheet1!AG16</f>
        <v>1062.29390728</v>
      </c>
      <c r="M16" s="51">
        <f>Sheet1!AJ16</f>
        <v>1057.3493125900002</v>
      </c>
      <c r="N16" s="51">
        <f>Sheet1!AL16</f>
        <v>1273</v>
      </c>
      <c r="O16" s="42"/>
      <c r="P16" t="s">
        <v>8</v>
      </c>
      <c r="Q16" s="47">
        <f>B16/B13</f>
        <v>2.1399934617690082E-2</v>
      </c>
      <c r="R16" s="47">
        <f t="shared" ref="R16:AB16" si="17">C16/C13</f>
        <v>2.1806712734094798E-2</v>
      </c>
      <c r="S16" s="47">
        <f t="shared" si="17"/>
        <v>2.2084500869640283E-2</v>
      </c>
      <c r="T16" s="47">
        <f t="shared" si="17"/>
        <v>2.2630860161963286E-2</v>
      </c>
      <c r="U16" s="47">
        <f t="shared" si="17"/>
        <v>2.2146217679220301E-2</v>
      </c>
      <c r="V16" s="47">
        <f t="shared" si="17"/>
        <v>1.8884464644871621E-2</v>
      </c>
      <c r="W16" s="47">
        <f t="shared" si="17"/>
        <v>1.6249274428032756E-2</v>
      </c>
      <c r="X16" s="47">
        <f t="shared" si="17"/>
        <v>1.8571894108877596E-2</v>
      </c>
      <c r="Y16" s="47">
        <f t="shared" si="17"/>
        <v>1.7481263923425208E-2</v>
      </c>
      <c r="Z16" s="47">
        <f t="shared" si="17"/>
        <v>1.6891058747344305E-2</v>
      </c>
      <c r="AA16" s="47">
        <f t="shared" si="17"/>
        <v>1.9240008833929984E-2</v>
      </c>
      <c r="AB16" s="47">
        <f t="shared" si="17"/>
        <v>1.7988067983062406E-2</v>
      </c>
      <c r="AC16" s="47">
        <f t="shared" ref="AC16" si="18">N16/N13</f>
        <v>2.0164135748193188E-2</v>
      </c>
      <c r="AD16" s="47"/>
    </row>
    <row r="17" spans="1:30" x14ac:dyDescent="0.25">
      <c r="A17" t="s">
        <v>9</v>
      </c>
      <c r="B17" s="3">
        <f>Sheet1!C17</f>
        <v>6.389495000000001</v>
      </c>
      <c r="C17" s="3">
        <f>Sheet1!F17</f>
        <v>106.73</v>
      </c>
      <c r="D17" s="3">
        <f>Sheet1!I17</f>
        <v>174.13</v>
      </c>
      <c r="E17" s="3">
        <f>Sheet1!L17</f>
        <v>70.908000000000001</v>
      </c>
      <c r="F17" s="3">
        <f>Sheet1!O17</f>
        <v>1.347</v>
      </c>
      <c r="G17" s="3">
        <f>Sheet1!R17</f>
        <v>84.474999999999994</v>
      </c>
      <c r="H17" s="51">
        <f>Sheet1!U17</f>
        <v>307.93599999999998</v>
      </c>
      <c r="I17" s="51">
        <f>Sheet1!X17</f>
        <v>114.672</v>
      </c>
      <c r="J17" s="51">
        <f>Sheet1!AA17</f>
        <v>26.545494699999999</v>
      </c>
      <c r="K17" s="51">
        <f>Sheet1!AD17</f>
        <v>3.7719999999999998</v>
      </c>
      <c r="L17" s="51">
        <f>Sheet1!AG17</f>
        <v>228.2636396</v>
      </c>
      <c r="M17" s="51">
        <f>Sheet1!AJ17</f>
        <v>10.71044</v>
      </c>
      <c r="N17" s="51">
        <f>Sheet1!AL17</f>
        <v>110</v>
      </c>
      <c r="O17" s="42"/>
      <c r="P17" t="s">
        <v>9</v>
      </c>
      <c r="Q17" s="47">
        <f>B17/B13</f>
        <v>2.1195605569526547E-4</v>
      </c>
      <c r="R17" s="47">
        <f t="shared" ref="R17:AB17" si="19">C17/C13</f>
        <v>3.3123798471918122E-3</v>
      </c>
      <c r="S17" s="47">
        <f t="shared" si="19"/>
        <v>5.3530749992767987E-3</v>
      </c>
      <c r="T17" s="47">
        <f t="shared" si="19"/>
        <v>2.0378473792905644E-3</v>
      </c>
      <c r="U17" s="47">
        <f t="shared" si="19"/>
        <v>3.4458887132460599E-5</v>
      </c>
      <c r="V17" s="47">
        <f t="shared" si="19"/>
        <v>2.1032811677210287E-3</v>
      </c>
      <c r="W17" s="47">
        <f t="shared" si="19"/>
        <v>7.3111822416450957E-3</v>
      </c>
      <c r="X17" s="47">
        <f t="shared" si="19"/>
        <v>2.6497112137811051E-3</v>
      </c>
      <c r="Y17" s="47">
        <f t="shared" si="19"/>
        <v>5.4030790178588757E-4</v>
      </c>
      <c r="Z17" s="47">
        <f t="shared" si="19"/>
        <v>7.2199308065719288E-5</v>
      </c>
      <c r="AA17" s="47">
        <f t="shared" si="19"/>
        <v>4.1342555127838257E-3</v>
      </c>
      <c r="AB17" s="47">
        <f t="shared" si="19"/>
        <v>1.8221047723252949E-4</v>
      </c>
      <c r="AC17" s="47">
        <f t="shared" ref="AC17" si="20">N17/N13</f>
        <v>1.7423840787912416E-3</v>
      </c>
      <c r="AD17" s="47"/>
    </row>
    <row r="18" spans="1:30" x14ac:dyDescent="0.25">
      <c r="A18" t="s">
        <v>13</v>
      </c>
      <c r="B18" s="3">
        <f>Sheet1!C18</f>
        <v>14548.599405030001</v>
      </c>
      <c r="C18" s="3">
        <f>Sheet1!F18</f>
        <v>16474.260115999998</v>
      </c>
      <c r="D18" s="3">
        <f>Sheet1!I18</f>
        <v>17156.385999999999</v>
      </c>
      <c r="E18" s="3">
        <f>Sheet1!L18</f>
        <v>17629.717000000001</v>
      </c>
      <c r="F18" s="3">
        <f>Sheet1!O18</f>
        <v>20113.507000000001</v>
      </c>
      <c r="G18" s="3">
        <f>Sheet1!R18</f>
        <v>21046.90768</v>
      </c>
      <c r="H18" s="51">
        <f>Sheet1!U18</f>
        <v>22357.539999999997</v>
      </c>
      <c r="I18" s="51">
        <f>Sheet1!X18</f>
        <v>23854.764999999999</v>
      </c>
      <c r="J18" s="51">
        <f>Sheet1!AA18</f>
        <v>27870.53647196</v>
      </c>
      <c r="K18" s="51">
        <f>Sheet1!AD18</f>
        <v>29152.045999999998</v>
      </c>
      <c r="L18" s="51">
        <f>Sheet1!AG18</f>
        <v>30467.147647810001</v>
      </c>
      <c r="M18" s="51">
        <f>Sheet1!AJ18</f>
        <v>33224.283159539998</v>
      </c>
      <c r="N18" s="51">
        <f>Sheet1!AL18</f>
        <v>34896.99</v>
      </c>
      <c r="P18" t="s">
        <v>13</v>
      </c>
      <c r="Q18" s="47">
        <f>B18/B13</f>
        <v>0.48261462694323176</v>
      </c>
      <c r="R18" s="47">
        <f t="shared" ref="R18:AB18" si="21">C18/C13</f>
        <v>0.51128086953653362</v>
      </c>
      <c r="S18" s="47">
        <f t="shared" si="21"/>
        <v>0.52741871575571397</v>
      </c>
      <c r="T18" s="47">
        <f t="shared" si="21"/>
        <v>0.50666599799859413</v>
      </c>
      <c r="U18" s="47">
        <f t="shared" si="21"/>
        <v>0.51454273760278857</v>
      </c>
      <c r="V18" s="47">
        <f t="shared" si="21"/>
        <v>0.52403154261150742</v>
      </c>
      <c r="W18" s="47">
        <f t="shared" si="21"/>
        <v>0.53082474739838759</v>
      </c>
      <c r="X18" s="47">
        <f t="shared" si="21"/>
        <v>0.55120899890655972</v>
      </c>
      <c r="Y18" s="47">
        <f t="shared" si="21"/>
        <v>0.56727784706953532</v>
      </c>
      <c r="Z18" s="47">
        <f t="shared" si="21"/>
        <v>0.55799510866914626</v>
      </c>
      <c r="AA18" s="47">
        <f t="shared" si="21"/>
        <v>0.55181356672697712</v>
      </c>
      <c r="AB18" s="47">
        <f t="shared" si="21"/>
        <v>0.56522537731488864</v>
      </c>
      <c r="AC18" s="47">
        <f t="shared" ref="AC18" si="22">N18/N13</f>
        <v>0.55276327067033793</v>
      </c>
      <c r="AD18" s="47"/>
    </row>
    <row r="19" spans="1:30" x14ac:dyDescent="0.25">
      <c r="B19" s="3"/>
    </row>
    <row r="42" spans="1:3" x14ac:dyDescent="0.25">
      <c r="A42" s="46" t="s">
        <v>32</v>
      </c>
      <c r="B42" s="48" t="s">
        <v>33</v>
      </c>
      <c r="C42" s="48" t="s">
        <v>3</v>
      </c>
    </row>
    <row r="43" spans="1:3" x14ac:dyDescent="0.25">
      <c r="A43" t="s">
        <v>5</v>
      </c>
      <c r="B43" s="3">
        <v>38204.79</v>
      </c>
      <c r="C43" s="47">
        <f>B43/B46</f>
        <v>0.64430864315999503</v>
      </c>
    </row>
    <row r="44" spans="1:3" x14ac:dyDescent="0.25">
      <c r="A44" t="s">
        <v>18</v>
      </c>
      <c r="B44" s="3">
        <v>20991</v>
      </c>
      <c r="C44" s="47">
        <f>B44/B46</f>
        <v>0.35400489646904104</v>
      </c>
    </row>
    <row r="45" spans="1:3" x14ac:dyDescent="0.25">
      <c r="A45" t="s">
        <v>19</v>
      </c>
      <c r="B45" s="3">
        <v>100</v>
      </c>
      <c r="C45" s="47">
        <f>B45/B46</f>
        <v>1.6864603709639419E-3</v>
      </c>
    </row>
    <row r="46" spans="1:3" x14ac:dyDescent="0.25">
      <c r="A46" s="46" t="s">
        <v>35</v>
      </c>
      <c r="B46" s="49">
        <f>SUM(B43:B45)</f>
        <v>59295.79</v>
      </c>
      <c r="C46" s="50">
        <f>SUM(C43:C45)</f>
        <v>1</v>
      </c>
    </row>
    <row r="49" spans="1:3" x14ac:dyDescent="0.25">
      <c r="A49" s="46" t="s">
        <v>34</v>
      </c>
      <c r="B49" s="48" t="s">
        <v>33</v>
      </c>
      <c r="C49" s="48" t="s">
        <v>3</v>
      </c>
    </row>
    <row r="50" spans="1:3" x14ac:dyDescent="0.25">
      <c r="A50" t="s">
        <v>20</v>
      </c>
      <c r="B50" s="3">
        <v>12200</v>
      </c>
      <c r="C50" s="47">
        <f>B50/B55</f>
        <v>0.20574816525760092</v>
      </c>
    </row>
    <row r="51" spans="1:3" x14ac:dyDescent="0.25">
      <c r="A51" t="s">
        <v>12</v>
      </c>
      <c r="B51" s="3">
        <v>12999</v>
      </c>
      <c r="C51" s="47">
        <f>B51/B55</f>
        <v>0.21922298362160281</v>
      </c>
    </row>
    <row r="52" spans="1:3" x14ac:dyDescent="0.25">
      <c r="A52" t="s">
        <v>8</v>
      </c>
      <c r="B52" s="3">
        <v>1230</v>
      </c>
      <c r="C52" s="47">
        <f>B52/B55</f>
        <v>2.0743462562856484E-2</v>
      </c>
    </row>
    <row r="53" spans="1:3" x14ac:dyDescent="0.25">
      <c r="A53" t="s">
        <v>9</v>
      </c>
      <c r="B53" s="3">
        <v>30</v>
      </c>
      <c r="C53" s="47">
        <f>B53/B54</f>
        <v>9.1360939970076241E-4</v>
      </c>
    </row>
    <row r="54" spans="1:3" x14ac:dyDescent="0.25">
      <c r="A54" t="s">
        <v>13</v>
      </c>
      <c r="B54" s="3">
        <v>32836.79</v>
      </c>
      <c r="C54" s="47">
        <f>B54/B55</f>
        <v>0.55377945044665056</v>
      </c>
    </row>
    <row r="55" spans="1:3" x14ac:dyDescent="0.25">
      <c r="A55" s="46" t="s">
        <v>35</v>
      </c>
      <c r="B55" s="49">
        <f>SUM(B50:B54)</f>
        <v>59295.79</v>
      </c>
      <c r="C55" s="50">
        <f>SUM(C50:C54)</f>
        <v>1.0004076712884116</v>
      </c>
    </row>
  </sheetData>
  <phoneticPr fontId="1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2021-03-11T12:49:30Z</dcterms:created>
  <dcterms:modified xsi:type="dcterms:W3CDTF">2025-02-20T10:58:49Z</dcterms:modified>
</cp:coreProperties>
</file>